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D:\Outils 2021\Excel\BS\BS 2021 Excel\"/>
    </mc:Choice>
  </mc:AlternateContent>
  <xr:revisionPtr revIDLastSave="0" documentId="13_ncr:1_{08E69930-E9F7-494E-A022-5F1AB8385DAC}" xr6:coauthVersionLast="45" xr6:coauthVersionMax="45" xr10:uidLastSave="{00000000-0000-0000-0000-000000000000}"/>
  <workbookProtection workbookAlgorithmName="SHA-512" workbookHashValue="I9q2CvkbFEQBey5M+uLCyJr0c80ecb2pqHn54BZvfIXOyBtUTvXfuamAvQBM2bZHr9UFpr3+2AURw5Q5W0flUQ==" workbookSaltValue="ujUbMv3Kheiul0iHs0pEbg==" workbookSpinCount="100000" lockStructure="1"/>
  <bookViews>
    <workbookView xWindow="-120" yWindow="-120" windowWidth="20730" windowHeight="11310" tabRatio="602" xr2:uid="{00000000-000D-0000-FFFF-FFFF00000000}"/>
  </bookViews>
  <sheets>
    <sheet name="Identification" sheetId="1" r:id="rId1"/>
    <sheet name="Impôts" sheetId="28" r:id="rId2"/>
    <sheet name="Notice d'utilisation" sheetId="2" r:id="rId3"/>
    <sheet name="BULLETIN DE SALAIRE " sheetId="3" r:id="rId4"/>
    <sheet name="taux cotisations" sheetId="4" state="hidden" r:id="rId5"/>
    <sheet name="__VBA__0" sheetId="5" state="hidden" r:id="rId6"/>
    <sheet name="__VBA__1" sheetId="6" state="hidden" r:id="rId7"/>
    <sheet name="__VBA__2" sheetId="7" state="hidden" r:id="rId8"/>
    <sheet name="__VBA__3" sheetId="8" state="hidden" r:id="rId9"/>
    <sheet name="__VBA__4" sheetId="9" state="hidden" r:id="rId10"/>
    <sheet name="__VBA__5" sheetId="10" state="hidden" r:id="rId11"/>
    <sheet name="__VBA__6" sheetId="11" state="hidden" r:id="rId12"/>
    <sheet name="__VBA__7" sheetId="12" state="hidden" r:id="rId13"/>
    <sheet name="__VBA__8" sheetId="13" state="hidden" r:id="rId14"/>
    <sheet name="__VBA__9" sheetId="14" state="hidden" r:id="rId15"/>
    <sheet name="__VBA__10" sheetId="15" state="hidden" r:id="rId16"/>
    <sheet name="__VBA__11" sheetId="16" state="hidden" r:id="rId17"/>
    <sheet name="__VBA__12" sheetId="17" state="hidden" r:id="rId18"/>
    <sheet name="__VBA__13" sheetId="18" state="hidden" r:id="rId19"/>
    <sheet name="__VBA__14" sheetId="19" state="hidden" r:id="rId20"/>
    <sheet name="__VBA__15" sheetId="20" state="hidden" r:id="rId21"/>
    <sheet name="__VBA__16" sheetId="21" state="hidden" r:id="rId22"/>
    <sheet name="__VBA__17" sheetId="22" state="hidden" r:id="rId23"/>
    <sheet name="__VBA__18" sheetId="23" state="hidden" r:id="rId24"/>
    <sheet name="__VBA__19" sheetId="24" state="hidden" r:id="rId25"/>
    <sheet name="__VBA__20" sheetId="25" state="hidden" r:id="rId26"/>
    <sheet name="__VBA__21" sheetId="26" state="hidden" r:id="rId27"/>
    <sheet name="__VBA__22" sheetId="27" state="hidden" r:id="rId28"/>
  </sheets>
  <definedNames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0">#REF!</definedName>
    <definedName name="Excel_BuiltIn_Print_Area_21">#REF!</definedName>
    <definedName name="Excel_BuiltIn_Print_Area_22">#REF!</definedName>
    <definedName name="Excel_BuiltIn_Print_Area_23">#REF!</definedName>
    <definedName name="Excel_BuiltIn_Print_Area_24">#REF!</definedName>
    <definedName name="Excel_BuiltIn_Print_Area_25">#REF!</definedName>
    <definedName name="Excel_BuiltIn_Print_Area_26">#REF!</definedName>
    <definedName name="Excel_BuiltIn_Print_Area_27">#REF!</definedName>
    <definedName name="Excel_BuiltIn_Print_Area_28">#REF!</definedName>
    <definedName name="Excel_BuiltIn_Print_Area_29">#REF!</definedName>
    <definedName name="Excel_BuiltIn_Print_Area_30">#REF!</definedName>
    <definedName name="Excel_BuiltIn_Print_Area_31">#REF!</definedName>
    <definedName name="Excel_BuiltIn_Print_Area_32">#REF!</definedName>
    <definedName name="Excel_BuiltIn_Print_Area_33">#REF!</definedName>
    <definedName name="Excel_BuiltIn_Print_Area_34">#REF!</definedName>
    <definedName name="_xlnm.Print_Area" localSheetId="3">'BULLETIN DE SALAIRE '!$A$1:$AY$127</definedName>
    <definedName name="_xlnm.Print_Area" localSheetId="0">Identification!$B$2:$BC$35</definedName>
    <definedName name="_xlnm.Print_Area" localSheetId="2">'Notice d''utilisation'!$B$2:$P$36</definedName>
  </definedNames>
  <calcPr calcId="191029"/>
</workbook>
</file>

<file path=xl/calcChain.xml><?xml version="1.0" encoding="utf-8"?>
<calcChain xmlns="http://schemas.openxmlformats.org/spreadsheetml/2006/main">
  <c r="Q65" i="3" l="1"/>
  <c r="Q63" i="3"/>
  <c r="Q61" i="3"/>
  <c r="AJ57" i="3" l="1"/>
  <c r="A21" i="28" l="1"/>
  <c r="AB106" i="3" l="1"/>
  <c r="R103" i="3"/>
  <c r="D33" i="4" l="1"/>
  <c r="G19" i="28" l="1"/>
  <c r="AH45" i="3"/>
  <c r="AA102" i="3" l="1"/>
  <c r="V104" i="3" s="1"/>
  <c r="V102" i="3" l="1"/>
  <c r="G17" i="28" l="1"/>
  <c r="W96" i="3" l="1"/>
  <c r="W95" i="3"/>
  <c r="A96" i="3"/>
  <c r="A95" i="3"/>
  <c r="B102" i="3"/>
  <c r="I18" i="28"/>
  <c r="H18" i="28"/>
  <c r="G18" i="28"/>
  <c r="D19" i="28"/>
  <c r="U96" i="3" s="1"/>
  <c r="C19" i="28"/>
  <c r="U95" i="3" s="1"/>
  <c r="E19" i="28" l="1"/>
  <c r="E18" i="28"/>
  <c r="D18" i="28"/>
  <c r="C18" i="28"/>
  <c r="C17" i="28"/>
  <c r="O28" i="28"/>
  <c r="P28" i="28"/>
  <c r="K31" i="28"/>
  <c r="K30" i="28"/>
  <c r="K29" i="28"/>
  <c r="K28" i="28"/>
  <c r="K26" i="28"/>
  <c r="K25" i="28"/>
  <c r="K23" i="28"/>
  <c r="K22" i="28"/>
  <c r="AJ29" i="3" l="1"/>
  <c r="C33" i="4" l="1"/>
  <c r="AH44" i="3" l="1"/>
  <c r="AH43" i="3"/>
  <c r="AH40" i="3" l="1"/>
  <c r="U40" i="3" l="1"/>
  <c r="AH51" i="3"/>
  <c r="B51" i="3"/>
  <c r="AH50" i="3"/>
  <c r="B50" i="3"/>
  <c r="AH42" i="3"/>
  <c r="B42" i="3"/>
  <c r="AH41" i="3"/>
  <c r="AH49" i="3"/>
  <c r="AH48" i="3"/>
  <c r="AH47" i="3"/>
  <c r="AH46" i="3"/>
  <c r="B49" i="3"/>
  <c r="B48" i="3"/>
  <c r="B47" i="3"/>
  <c r="B46" i="3"/>
  <c r="AZ30" i="3" l="1"/>
  <c r="AZ31" i="3"/>
  <c r="AZ32" i="3"/>
  <c r="AZ33" i="3"/>
  <c r="AZ34" i="3"/>
  <c r="AZ35" i="3"/>
  <c r="AZ36" i="3"/>
  <c r="AZ37" i="3"/>
  <c r="AZ38" i="3"/>
  <c r="AZ39" i="3"/>
  <c r="AZ40" i="3"/>
  <c r="AZ41" i="3"/>
  <c r="AZ42" i="3"/>
  <c r="AZ43" i="3"/>
  <c r="AZ44" i="3"/>
  <c r="AZ45" i="3"/>
  <c r="AZ46" i="3"/>
  <c r="AZ47" i="3"/>
  <c r="AZ48" i="3"/>
  <c r="AZ49" i="3"/>
  <c r="AZ50" i="3"/>
  <c r="AZ51" i="3"/>
  <c r="AZ52" i="3"/>
  <c r="AZ53" i="3"/>
  <c r="AZ54" i="3"/>
  <c r="AZ55" i="3"/>
  <c r="AZ56" i="3"/>
  <c r="AZ57" i="3"/>
  <c r="AZ58" i="3"/>
  <c r="AZ59" i="3"/>
  <c r="AZ29" i="3"/>
  <c r="AW61" i="3"/>
  <c r="Q32" i="3" s="1"/>
  <c r="U29" i="3" l="1"/>
  <c r="K6" i="3" l="1"/>
  <c r="AE6" i="3"/>
  <c r="K7" i="3"/>
  <c r="AE7" i="3"/>
  <c r="K8" i="3"/>
  <c r="AJ8" i="3"/>
  <c r="F9" i="3"/>
  <c r="N9" i="3"/>
  <c r="AC9" i="3"/>
  <c r="AM9" i="3"/>
  <c r="M10" i="3"/>
  <c r="M11" i="3"/>
  <c r="AM11" i="3"/>
  <c r="M12" i="3"/>
  <c r="H14" i="3"/>
  <c r="R14" i="3"/>
  <c r="AD14" i="3"/>
  <c r="AS14" i="3"/>
  <c r="L16" i="3"/>
  <c r="S16" i="3"/>
  <c r="AJ20" i="3"/>
  <c r="Q28" i="3" s="1"/>
  <c r="Y28" i="3" s="1"/>
  <c r="BA29" i="3"/>
  <c r="BB29" i="3"/>
  <c r="U30" i="3"/>
  <c r="Y30" i="3" s="1"/>
  <c r="AJ30" i="3"/>
  <c r="BA30" i="3"/>
  <c r="BB30" i="3"/>
  <c r="Y31" i="3"/>
  <c r="AJ31" i="3"/>
  <c r="BA31" i="3"/>
  <c r="BB31" i="3"/>
  <c r="U32" i="3"/>
  <c r="AJ32" i="3"/>
  <c r="AJ33" i="3" s="1"/>
  <c r="AJ34" i="3" s="1"/>
  <c r="AJ35" i="3" s="1"/>
  <c r="AJ36" i="3" s="1"/>
  <c r="AJ37" i="3" s="1"/>
  <c r="AJ38" i="3" s="1"/>
  <c r="AJ39" i="3" s="1"/>
  <c r="AJ40" i="3" s="1"/>
  <c r="AJ41" i="3" s="1"/>
  <c r="AJ42" i="3" s="1"/>
  <c r="AJ43" i="3" s="1"/>
  <c r="AJ44" i="3" s="1"/>
  <c r="AJ45" i="3" s="1"/>
  <c r="AJ46" i="3" s="1"/>
  <c r="AJ47" i="3" s="1"/>
  <c r="AJ48" i="3" s="1"/>
  <c r="AJ49" i="3" s="1"/>
  <c r="AJ50" i="3" s="1"/>
  <c r="AJ51" i="3" s="1"/>
  <c r="AJ52" i="3" s="1"/>
  <c r="AJ53" i="3" s="1"/>
  <c r="AJ54" i="3" s="1"/>
  <c r="AJ55" i="3" s="1"/>
  <c r="AJ56" i="3" s="1"/>
  <c r="AJ58" i="3" s="1"/>
  <c r="AJ59" i="3" s="1"/>
  <c r="BA32" i="3"/>
  <c r="BB32" i="3"/>
  <c r="U33" i="3"/>
  <c r="BA33" i="3"/>
  <c r="BB33" i="3"/>
  <c r="Y34" i="3"/>
  <c r="BA34" i="3"/>
  <c r="BB34" i="3"/>
  <c r="Y35" i="3"/>
  <c r="BA35" i="3"/>
  <c r="BB35" i="3"/>
  <c r="AC36" i="3"/>
  <c r="BA36" i="3"/>
  <c r="BB36" i="3"/>
  <c r="AC37" i="3"/>
  <c r="BA37" i="3"/>
  <c r="BB37" i="3"/>
  <c r="AC38" i="3"/>
  <c r="BA38" i="3"/>
  <c r="BB38" i="3"/>
  <c r="BA39" i="3"/>
  <c r="BB39" i="3"/>
  <c r="BA40" i="3"/>
  <c r="BB40" i="3"/>
  <c r="BA41" i="3"/>
  <c r="BB41" i="3"/>
  <c r="B40" i="3"/>
  <c r="BA42" i="3"/>
  <c r="BB42" i="3"/>
  <c r="B41" i="3"/>
  <c r="U41" i="3"/>
  <c r="BA43" i="3"/>
  <c r="BB43" i="3"/>
  <c r="BA44" i="3"/>
  <c r="BB44" i="3"/>
  <c r="B43" i="3"/>
  <c r="U43" i="3"/>
  <c r="BA45" i="3"/>
  <c r="BB45" i="3"/>
  <c r="B44" i="3"/>
  <c r="U44" i="3"/>
  <c r="BA46" i="3"/>
  <c r="BB46" i="3"/>
  <c r="B45" i="3"/>
  <c r="U45" i="3"/>
  <c r="BA47" i="3"/>
  <c r="BB47" i="3"/>
  <c r="BA48" i="3"/>
  <c r="BB48" i="3"/>
  <c r="BA49" i="3"/>
  <c r="BB49" i="3"/>
  <c r="B52" i="3"/>
  <c r="U52" i="3"/>
  <c r="BA50" i="3"/>
  <c r="BB50" i="3"/>
  <c r="B53" i="3"/>
  <c r="U53" i="3"/>
  <c r="BA51" i="3"/>
  <c r="BB51" i="3"/>
  <c r="B54" i="3"/>
  <c r="U54" i="3"/>
  <c r="BA52" i="3"/>
  <c r="BB52" i="3"/>
  <c r="BA53" i="3"/>
  <c r="BB53" i="3"/>
  <c r="BA54" i="3"/>
  <c r="BB54" i="3"/>
  <c r="BA55" i="3"/>
  <c r="BB55" i="3"/>
  <c r="BA56" i="3"/>
  <c r="BB56" i="3"/>
  <c r="BA57" i="3"/>
  <c r="BB57" i="3"/>
  <c r="BA58" i="3"/>
  <c r="BB58" i="3"/>
  <c r="BA59" i="3"/>
  <c r="BB59" i="3"/>
  <c r="AZ60" i="3"/>
  <c r="BB60" i="3" s="1"/>
  <c r="AP61" i="3"/>
  <c r="AS61" i="3"/>
  <c r="Q33" i="3" s="1"/>
  <c r="AV61" i="3"/>
  <c r="Q73" i="3" s="1"/>
  <c r="Y73" i="3" s="1"/>
  <c r="Y75" i="3"/>
  <c r="Y77" i="3"/>
  <c r="Y81" i="3"/>
  <c r="Y83" i="3"/>
  <c r="Y87" i="3"/>
  <c r="AG115" i="3" s="1"/>
  <c r="U119" i="3"/>
  <c r="AG119" i="3" s="1"/>
  <c r="AV119" i="3" s="1"/>
  <c r="U122" i="3"/>
  <c r="AG122" i="3" s="1"/>
  <c r="AV122" i="3" s="1"/>
  <c r="A127" i="3"/>
  <c r="E37" i="2"/>
  <c r="Q44" i="3" l="1"/>
  <c r="Q45" i="3"/>
  <c r="AG45" i="3" s="1"/>
  <c r="AI45" i="3" s="1"/>
  <c r="Q41" i="3"/>
  <c r="AC41" i="3" s="1"/>
  <c r="X22" i="3"/>
  <c r="Q29" i="3" s="1"/>
  <c r="Y29" i="3" s="1"/>
  <c r="Y85" i="3"/>
  <c r="AA115" i="3" s="1"/>
  <c r="Y79" i="3"/>
  <c r="U115" i="3" s="1"/>
  <c r="Y32" i="3"/>
  <c r="Y33" i="3"/>
  <c r="AU108" i="3"/>
  <c r="AP115" i="3" s="1"/>
  <c r="AU102" i="3"/>
  <c r="AI115" i="3" s="1"/>
  <c r="AG41" i="3" l="1"/>
  <c r="AI41" i="3" s="1"/>
  <c r="AC44" i="3"/>
  <c r="AG44" i="3"/>
  <c r="AI44" i="3" s="1"/>
  <c r="Y39" i="3"/>
  <c r="Y93" i="3"/>
  <c r="Q40" i="3" l="1"/>
  <c r="AC40" i="3" s="1"/>
  <c r="AG43" i="3"/>
  <c r="AI43" i="3" s="1"/>
  <c r="AG40" i="3"/>
  <c r="AI40" i="3" s="1"/>
  <c r="AG42" i="3"/>
  <c r="AC45" i="3"/>
  <c r="AI42" i="3"/>
  <c r="Q43" i="3"/>
  <c r="AC43" i="3" s="1"/>
  <c r="Q53" i="3"/>
  <c r="AC53" i="3" s="1"/>
  <c r="Q54" i="3"/>
  <c r="AC54" i="3" s="1"/>
  <c r="Q52" i="3"/>
  <c r="N115" i="3" s="1"/>
  <c r="AA100" i="3" s="1"/>
  <c r="AC52" i="3" l="1"/>
  <c r="AC56" i="3" s="1"/>
  <c r="Y57" i="3" s="1"/>
  <c r="AG47" i="3"/>
  <c r="AI47" i="3" s="1"/>
  <c r="AG48" i="3"/>
  <c r="AI48" i="3" s="1"/>
  <c r="AG51" i="3"/>
  <c r="AI51" i="3" s="1"/>
  <c r="AG46" i="3"/>
  <c r="AI46" i="3" s="1"/>
  <c r="AG50" i="3"/>
  <c r="AI50" i="3" s="1"/>
  <c r="AG49" i="3"/>
  <c r="AI49" i="3" s="1"/>
  <c r="AI5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5" authorId="0" shapeId="0" xr:uid="{00000000-0006-0000-0000-000001000000}">
      <text>
        <r>
          <rPr>
            <sz val="9"/>
            <color indexed="8"/>
            <rFont val="Tahoma"/>
            <family val="2"/>
          </rPr>
          <t xml:space="preserve">Tapez un espace, si vous n'avez rien à saisir sur cette ligne.
</t>
        </r>
      </text>
    </comment>
    <comment ref="H13" authorId="0" shapeId="0" xr:uid="{00000000-0006-0000-0000-000002000000}">
      <text>
        <r>
          <rPr>
            <sz val="9"/>
            <color indexed="8"/>
            <rFont val="Tahoma"/>
            <family val="2"/>
          </rPr>
          <t xml:space="preserve">Format
jj/mm/aaaa
</t>
        </r>
      </text>
    </comment>
    <comment ref="B19" authorId="0" shapeId="0" xr:uid="{00000000-0006-0000-0000-000003000000}">
      <text>
        <r>
          <rPr>
            <sz val="9"/>
            <color indexed="8"/>
            <rFont val="Tahoma"/>
            <family val="2"/>
          </rPr>
          <t>Tapez un espace, si vous n'avez rien à saisir sur cette ligne.</t>
        </r>
      </text>
    </comment>
    <comment ref="BC19" authorId="0" shapeId="0" xr:uid="{00000000-0006-0000-0000-000004000000}">
      <text>
        <r>
          <rPr>
            <sz val="11"/>
            <color indexed="8"/>
            <rFont val="Calibri"/>
            <family val="2"/>
          </rPr>
          <t>Indiquez votre réponse avec la liste déroulante.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CSAFAM Syndicat</author>
  </authors>
  <commentList>
    <comment ref="C17" authorId="0" shapeId="0" xr:uid="{7A29A393-B76E-4321-AFF8-8AE2B4C96D6A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10"/>
            <rFont val="Tahoma"/>
            <family val="2"/>
          </rPr>
          <t>Ces colonnes ne doivent être complétées que si les repas sont fournis par l'employeur!</t>
        </r>
      </text>
    </comment>
    <comment ref="B18" authorId="0" shapeId="0" xr:uid="{757AC525-1148-477E-A302-043D3BBF2217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Indiquez dans cette colonne le taux de prélèvement à la source qui vous a été communiqué par l'administration fiscale.</t>
        </r>
      </text>
    </comment>
    <comment ref="H18" authorId="0" shapeId="0" xr:uid="{FB29BC0C-1301-44EE-9B35-533193E6A712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Saisissez le montant (en €) du prélèvement à la source indiqué par Pajemploi sur vos BS Pajemploi.</t>
        </r>
      </text>
    </comment>
    <comment ref="P18" authorId="0" shapeId="0" xr:uid="{68845F11-FC13-49C0-9C7C-5F9934F11FA4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Indiquez à l'aide de la liste déroulante si vous souhaitez que votre taux de prélèvement apparaisse ou non sur votre bulletin de salaire.</t>
        </r>
      </text>
    </comment>
    <comment ref="M20" authorId="0" shapeId="0" xr:uid="{19A03518-C69D-49FF-821E-62A2C764E795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À l'aide de la liste déroulante, indiquez su les repas sont fournis par les parents ou par vous-même.</t>
        </r>
      </text>
    </comment>
    <comment ref="Q23" authorId="0" shapeId="0" xr:uid="{361FEACD-1536-45D3-9EBF-0F74BA1A3342}">
      <text>
        <r>
          <rPr>
            <b/>
            <sz val="9"/>
            <color indexed="81"/>
            <rFont val="Tahoma"/>
            <family val="2"/>
          </rPr>
          <t xml:space="preserve">CSAFAM Syndicat: </t>
        </r>
        <r>
          <rPr>
            <sz val="9"/>
            <color indexed="81"/>
            <rFont val="Tahoma"/>
            <family val="2"/>
          </rPr>
          <t>Indiquez à l'aide de la liste déroulante si vous avez une attestation du coût des repas fournis par votre employeur.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CSAFAM Syndicat</author>
  </authors>
  <commentList>
    <comment ref="AW22" authorId="0" shapeId="0" xr:uid="{00000000-0006-0000-0200-000001000000}">
      <text>
        <r>
          <rPr>
            <sz val="9"/>
            <color indexed="8"/>
            <rFont val="Tahoma"/>
            <family val="2"/>
          </rPr>
          <t xml:space="preserve">N'oubliez pas d'ajouter les semaines travaillées au 31/ 12/2019
</t>
        </r>
      </text>
    </comment>
    <comment ref="AS25" authorId="0" shapeId="0" xr:uid="{00000000-0006-0000-0200-000002000000}">
      <text>
        <r>
          <rPr>
            <sz val="9"/>
            <color indexed="8"/>
            <rFont val="Tahoma"/>
            <family val="2"/>
          </rPr>
          <t>Heures complémentaires = heures travaillées en plus de ce qui est prévu au contrat (jusqu'à 45 hrs hebdomadaires).</t>
        </r>
      </text>
    </comment>
    <comment ref="AV25" authorId="0" shapeId="0" xr:uid="{00000000-0006-0000-0200-000003000000}">
      <text>
        <r>
          <rPr>
            <sz val="11"/>
            <color indexed="8"/>
            <rFont val="Calibri"/>
            <family val="2"/>
          </rPr>
          <t xml:space="preserve">Notez 1 si vous avez travaillé (peu importe le nombre d'heures travaillées)
</t>
        </r>
      </text>
    </comment>
    <comment ref="AW25" authorId="0" shapeId="0" xr:uid="{00000000-0006-0000-0200-000004000000}">
      <text>
        <r>
          <rPr>
            <sz val="9"/>
            <color indexed="8"/>
            <rFont val="Tahoma"/>
            <family val="2"/>
          </rPr>
          <t>Heures supplémentaires = hrs travaillées à partir de la 46ème heure hebdomadaire.</t>
        </r>
      </text>
    </comment>
    <comment ref="Q34" authorId="0" shapeId="0" xr:uid="{00000000-0006-0000-0200-000005000000}">
      <text>
        <r>
          <rPr>
            <sz val="10"/>
            <color indexed="8"/>
            <rFont val="Times New Roman"/>
            <family val="1"/>
          </rPr>
          <t xml:space="preserve">CSAFAM :
Soit la totalité des salaires perçus entre le 1er juin de l'année précédente et le 31 mai de l'année en cours, si vous calculez les 10%, soit le nombre d'heures correspondant au nombre de jours ouvrés acquis comme s'ils avaient été travaillés.
</t>
        </r>
      </text>
    </comment>
    <comment ref="U34" authorId="0" shapeId="0" xr:uid="{00000000-0006-0000-0200-000006000000}">
      <text>
        <r>
          <rPr>
            <b/>
            <sz val="9"/>
            <color indexed="8"/>
            <rFont val="Tahoma"/>
            <family val="2"/>
          </rPr>
          <t xml:space="preserve">csafam: notez 10 % si vous avez noté le total des salaires bruts / ou le tarif horaire Brut si vous avez noté les heures de CP acquises car le maintien de salaire vous est favorable
</t>
        </r>
      </text>
    </comment>
    <comment ref="Q35" authorId="0" shapeId="0" xr:uid="{00000000-0006-0000-0200-000007000000}">
      <text>
        <r>
          <rPr>
            <sz val="10"/>
            <color indexed="8"/>
            <rFont val="Times New Roman"/>
            <family val="1"/>
          </rPr>
          <t xml:space="preserve">CSAFAM :
Soit la totalité des salaires perçus entre le 1er juin de l'année précédente et le 31 mai de l'année en cours, si vous calculez les 10%, soit le nombre d'heures correspondant au nombre de jours ouvrés acquis comme s'ils avaient été travaillés.
</t>
        </r>
      </text>
    </comment>
    <comment ref="U35" authorId="0" shapeId="0" xr:uid="{00000000-0006-0000-0200-000008000000}">
      <text>
        <r>
          <rPr>
            <b/>
            <sz val="9"/>
            <color indexed="8"/>
            <rFont val="Tahoma"/>
            <family val="2"/>
          </rPr>
          <t xml:space="preserve">csafam: notez 10 % si vous avez noté le total des salaires bruts / ou le tarif horaire Brut si vous avez noté les heures de CP acquises car le maintien de salaire vous est favorable
</t>
        </r>
      </text>
    </comment>
    <comment ref="U73" authorId="0" shapeId="0" xr:uid="{00000000-0006-0000-0200-00000A000000}">
      <text>
        <r>
          <rPr>
            <sz val="11"/>
            <color indexed="8"/>
            <rFont val="Calibri"/>
            <family val="2"/>
          </rPr>
          <t>Notez le tarif des frais d'entretien négocié au contrat</t>
        </r>
      </text>
    </comment>
    <comment ref="Q75" authorId="0" shapeId="0" xr:uid="{00000000-0006-0000-0200-00000B000000}">
      <text>
        <r>
          <rPr>
            <sz val="11"/>
            <color indexed="8"/>
            <rFont val="Calibri"/>
            <family val="2"/>
          </rPr>
          <t xml:space="preserve">Notez le total d'heures sup à 8
 h par jour
</t>
        </r>
      </text>
    </comment>
    <comment ref="U75" authorId="0" shapeId="0" xr:uid="{00000000-0006-0000-0200-00000C000000}">
      <text>
        <r>
          <rPr>
            <sz val="11"/>
            <color indexed="8"/>
            <rFont val="Calibri"/>
            <family val="2"/>
          </rPr>
          <t xml:space="preserve">Notez le montant de l'heure d'entretien négocié au contrat ( pour le temps de travail au-delà de 8 h)
</t>
        </r>
      </text>
    </comment>
    <comment ref="U81" authorId="0" shapeId="0" xr:uid="{00000000-0006-0000-0200-00000D000000}">
      <text>
        <r>
          <rPr>
            <sz val="11"/>
            <color indexed="8"/>
            <rFont val="Calibri"/>
            <family val="2"/>
          </rPr>
          <t>Notez le montant des frais de repas  négocié
 au contrat</t>
        </r>
      </text>
    </comment>
    <comment ref="U83" authorId="0" shapeId="0" xr:uid="{00000000-0006-0000-0200-00000E000000}">
      <text>
        <r>
          <rPr>
            <sz val="11"/>
            <color indexed="8"/>
            <rFont val="Calibri"/>
            <family val="2"/>
          </rPr>
          <t>Notez le montant des frais de gouter négocié
 au contrat</t>
        </r>
      </text>
    </comment>
    <comment ref="U87" authorId="0" shapeId="0" xr:uid="{00000000-0006-0000-0200-00000F000000}">
      <text>
        <r>
          <rPr>
            <sz val="11"/>
            <color indexed="8"/>
            <rFont val="Calibri"/>
            <family val="2"/>
          </rPr>
          <t xml:space="preserve">Notez le montant de l'indemnité kilométrique unitaire négociée au contrat.
</t>
        </r>
      </text>
    </comment>
    <comment ref="P106" authorId="1" shapeId="0" xr:uid="{B02F0CD5-227C-4AB0-B319-337B9ECF5F92}">
      <text>
        <r>
          <rPr>
            <b/>
            <sz val="9"/>
            <color indexed="81"/>
            <rFont val="Tahoma"/>
            <family val="2"/>
          </rPr>
          <t>CSAFAM Syndicat:</t>
        </r>
        <r>
          <rPr>
            <sz val="9"/>
            <color indexed="81"/>
            <rFont val="Tahoma"/>
            <family val="2"/>
          </rPr>
          <t xml:space="preserve">
Indiquez ici le montant du PAS qui est calculé par Pajemploi lors de la déclaration.</t>
        </r>
      </text>
    </comment>
    <comment ref="O119" authorId="0" shapeId="0" xr:uid="{00000000-0006-0000-0200-000010000000}">
      <text>
        <r>
          <rPr>
            <sz val="9"/>
            <color indexed="8"/>
            <rFont val="Tahoma"/>
            <family val="2"/>
          </rPr>
          <t xml:space="preserve">N'oubliez pas de reporter les éléments du bulletin de salaire du 31/12
</t>
        </r>
      </text>
    </comment>
    <comment ref="AB119" authorId="0" shapeId="0" xr:uid="{00000000-0006-0000-0200-000011000000}">
      <text>
        <r>
          <rPr>
            <sz val="8"/>
            <color indexed="8"/>
            <rFont val="Times New Roman"/>
            <family val="1"/>
          </rPr>
          <t xml:space="preserve">Au 31 Mai, si vous n'avez pas acquis 30 jours ouvrables, vous avez droit à 2 jours supplémentaires de congé par enfant agé de moins de 15 ans au 30 avril de l'année de référence dans la limite de 30 jours ouvrables.
</t>
        </r>
      </text>
    </comment>
    <comment ref="O122" authorId="0" shapeId="0" xr:uid="{00000000-0006-0000-0200-000012000000}">
      <text>
        <r>
          <rPr>
            <sz val="9"/>
            <color indexed="8"/>
            <rFont val="Tahoma"/>
            <family val="2"/>
          </rPr>
          <t xml:space="preserve">N'oubliez pas de reporter les éléments du bulletin de salaire du 31/12
</t>
        </r>
      </text>
    </comment>
    <comment ref="AB122" authorId="0" shapeId="0" xr:uid="{00000000-0006-0000-0200-000013000000}">
      <text>
        <r>
          <rPr>
            <sz val="8"/>
            <color indexed="8"/>
            <rFont val="Times New Roman"/>
            <family val="1"/>
          </rPr>
          <t xml:space="preserve">Au 31 Mai, si vous n'avez pas acquis 30 jours ouvrables, vous avez droit à 2 jours supplémentaires de congé par enfant agé de moins de 15 ans au 30 avril de l'année de référence dans la limite de 30 jours ouvrables.
</t>
        </r>
      </text>
    </comment>
  </commentList>
</comments>
</file>

<file path=xl/sharedStrings.xml><?xml version="1.0" encoding="utf-8"?>
<sst xmlns="http://schemas.openxmlformats.org/spreadsheetml/2006/main" count="275" uniqueCount="226">
  <si>
    <t>EMPLOYEUR</t>
  </si>
  <si>
    <t xml:space="preserve"> </t>
  </si>
  <si>
    <t xml:space="preserve"> Nom et Prénom :</t>
  </si>
  <si>
    <t>A MODIF ONGLET IDENTIFICATION</t>
  </si>
  <si>
    <t xml:space="preserve">Remplir  toutes les zones demandées de cette page, </t>
  </si>
  <si>
    <t xml:space="preserve"> Adresse 1 :</t>
  </si>
  <si>
    <t>les données se reporteront automatiquement sur la feuille de salaire.</t>
  </si>
  <si>
    <t>Adresse 2 :</t>
  </si>
  <si>
    <t xml:space="preserve"> Code postal :</t>
  </si>
  <si>
    <t>Ville :</t>
  </si>
  <si>
    <t xml:space="preserve">N° d'immatriculation à l'URSSAF: </t>
  </si>
  <si>
    <t xml:space="preserve"> Ou N° ou PAJEMPLOI:</t>
  </si>
  <si>
    <t xml:space="preserve">URSSAF DE: </t>
  </si>
  <si>
    <t>CONVENTION  COLLECTIVE  -  Code NAF 88.91 A</t>
  </si>
  <si>
    <t>Date début du contrat:</t>
  </si>
  <si>
    <t xml:space="preserve">Type de contrat : </t>
  </si>
  <si>
    <t xml:space="preserve">C . D . I </t>
  </si>
  <si>
    <t>NON</t>
  </si>
  <si>
    <t>Nom et Prénom de l'enfant:</t>
  </si>
  <si>
    <t>A REMPLIR OBLIGATOIREMENT</t>
  </si>
  <si>
    <t>SALARIÉ</t>
  </si>
  <si>
    <t xml:space="preserve">L'ass mat réside en Haut Rhin - Bas Rhin -  Moselle </t>
  </si>
  <si>
    <t>N° Sécurité Sociale:</t>
  </si>
  <si>
    <t xml:space="preserve">Qualification : </t>
  </si>
  <si>
    <t>Numéro salarié PAJE:</t>
  </si>
  <si>
    <t>Confédération des Syndicats d'Assistants Familiaux et d'Assistants Maternels</t>
  </si>
  <si>
    <t>BULLETIN DE SALAIRE</t>
  </si>
  <si>
    <t>Période du :</t>
  </si>
  <si>
    <t>Au :</t>
  </si>
  <si>
    <t xml:space="preserve"> Adresse :</t>
  </si>
  <si>
    <t>Code postal :</t>
  </si>
  <si>
    <t>N° d'immatriculation URSSAF</t>
  </si>
  <si>
    <t>Ou N° PAJEMPLOI</t>
  </si>
  <si>
    <t xml:space="preserve">URSSAF de </t>
  </si>
  <si>
    <t>Date déb. de contrat</t>
  </si>
  <si>
    <t>Type de contrat</t>
  </si>
  <si>
    <t>N° Pajemploi</t>
  </si>
  <si>
    <t>BASE DE SALAIRE</t>
  </si>
  <si>
    <t xml:space="preserve">Nombre de semaines programmées: </t>
  </si>
  <si>
    <t>Heures /semaine :</t>
  </si>
  <si>
    <t>Nombre d'heures d'accueil par jour:</t>
  </si>
  <si>
    <t>Heures supp. mensualisées:</t>
  </si>
  <si>
    <r>
      <t xml:space="preserve">Année </t>
    </r>
    <r>
      <rPr>
        <b/>
        <sz val="10"/>
        <color indexed="8"/>
        <rFont val="Times New Roman"/>
        <family val="1"/>
      </rPr>
      <t>incomplète:</t>
    </r>
    <r>
      <rPr>
        <sz val="10"/>
        <color indexed="8"/>
        <rFont val="Times New Roman"/>
        <family val="1"/>
      </rPr>
      <t xml:space="preserve"> Nbre de sem. travaillées du mois :</t>
    </r>
  </si>
  <si>
    <t xml:space="preserve">Cumul: </t>
  </si>
  <si>
    <t>Nombre</t>
  </si>
  <si>
    <t>DESIGNATION</t>
  </si>
  <si>
    <t>Nombre ou Base</t>
  </si>
  <si>
    <t>Taux ou %</t>
  </si>
  <si>
    <t>Montant à ajouter</t>
  </si>
  <si>
    <t>Montant à Déduire</t>
  </si>
  <si>
    <t>Date</t>
  </si>
  <si>
    <t>Hres effectuées</t>
  </si>
  <si>
    <t>Dont Hres Comp.</t>
  </si>
  <si>
    <t>IEN</t>
  </si>
  <si>
    <t>JRS +8H</t>
  </si>
  <si>
    <t>JRS -8H</t>
  </si>
  <si>
    <t>Hrs Supp Non contractuelles</t>
  </si>
  <si>
    <t xml:space="preserve">Heures complémentaires </t>
  </si>
  <si>
    <t>Indemnité de congés payés</t>
  </si>
  <si>
    <t>Indemnité compensatrice de congés payés</t>
  </si>
  <si>
    <t xml:space="preserve">REMUNERATION BRUTE </t>
  </si>
  <si>
    <t>…………………….</t>
  </si>
  <si>
    <t>…...…………..…….</t>
  </si>
  <si>
    <t>…...................</t>
  </si>
  <si>
    <t>SALAIRE NET MENSUEL</t>
  </si>
  <si>
    <t>…..……..……………………</t>
  </si>
  <si>
    <t>…....……………….</t>
  </si>
  <si>
    <t>Suppression cotisation Assedic</t>
  </si>
  <si>
    <t>……………………..</t>
  </si>
  <si>
    <t>Absence Ass.Mat.Sans Solde</t>
  </si>
  <si>
    <t>………………….</t>
  </si>
  <si>
    <t>…………………..</t>
  </si>
  <si>
    <t>A.J.E:</t>
  </si>
  <si>
    <t>Absence justifiée Enfant</t>
  </si>
  <si>
    <t>A.I.E:</t>
  </si>
  <si>
    <t>Absence Injustifiée Enfant</t>
  </si>
  <si>
    <t>INDEMNITÉS</t>
  </si>
  <si>
    <t>C.S.S:</t>
  </si>
  <si>
    <t>Congé sans solde</t>
  </si>
  <si>
    <t>Indemnités d'entretien</t>
  </si>
  <si>
    <t xml:space="preserve">C.P: </t>
  </si>
  <si>
    <t>Congés payés</t>
  </si>
  <si>
    <t>Indemnités d'entretien par heure supplémentaire</t>
  </si>
  <si>
    <t>S.D.A.M:</t>
  </si>
  <si>
    <t>Semaine déduite Ass.Mat.</t>
  </si>
  <si>
    <t>Total des indemnités d'entretien</t>
  </si>
  <si>
    <t>S.D.P.E:</t>
  </si>
  <si>
    <t>Sem. déduite Parents Empl.</t>
  </si>
  <si>
    <t>Indemnité de repas</t>
  </si>
  <si>
    <t>F:</t>
  </si>
  <si>
    <t>Indemnités de goûter</t>
  </si>
  <si>
    <t>Total des indemnités de repas</t>
  </si>
  <si>
    <t xml:space="preserve">Commentaires </t>
  </si>
  <si>
    <t>Indemnités de déplacement</t>
  </si>
  <si>
    <t>Autres indemnités diverses</t>
  </si>
  <si>
    <t>Indemnités de rupture ou de licenciement</t>
  </si>
  <si>
    <t xml:space="preserve">TOTAL DES INDEMNITES </t>
  </si>
  <si>
    <t>……………………</t>
  </si>
  <si>
    <t>Date de paiement:</t>
  </si>
  <si>
    <t xml:space="preserve">Nbre de jours travaillés de 8 h et + </t>
  </si>
  <si>
    <t xml:space="preserve">Chèque ou Virement N° : </t>
  </si>
  <si>
    <t>Banque :</t>
  </si>
  <si>
    <t>Cumul Annuel      :</t>
  </si>
  <si>
    <t>Nbre hrs pour les jours de - de 8 h</t>
  </si>
  <si>
    <t>Maryjo 2015</t>
  </si>
  <si>
    <t>CP (N)</t>
  </si>
  <si>
    <t>Nombre de mois travaillés:</t>
  </si>
  <si>
    <t>Nbre de jours ouvrables acquis</t>
  </si>
  <si>
    <t>Nbre de jrs enfants - de 15 ans</t>
  </si>
  <si>
    <t>Total jours ouvrables acquis</t>
  </si>
  <si>
    <t>Nbre jrs  de fraction.</t>
  </si>
  <si>
    <t>Nbre jrs  pris:</t>
  </si>
  <si>
    <t xml:space="preserve">Solde: </t>
  </si>
  <si>
    <t>Ou Nbre de semaines travaillées:</t>
  </si>
  <si>
    <t>CP (N-1)</t>
  </si>
  <si>
    <t>Pour faire valoir vos droits , ce bulletin de salaire est à conserver sans limitation de durée.</t>
  </si>
  <si>
    <t>Année en cours</t>
  </si>
  <si>
    <t>https://www.casamape.fr/doc/remuneration/item/salaire-brut-net</t>
  </si>
  <si>
    <t>Plafond Mensuel Sécurité Sociale</t>
  </si>
  <si>
    <t>Pour information :</t>
  </si>
  <si>
    <t>Lien internet pour maj des taux :</t>
  </si>
  <si>
    <t>http://www.urssaf.fr/profil/particuliers/baremes/baremes/taux_assistants_maternels_01.html</t>
  </si>
  <si>
    <t>Lien internet pour plafond :</t>
  </si>
  <si>
    <t>Part salariale
Taux</t>
  </si>
  <si>
    <t>Part patronale
Taux</t>
  </si>
  <si>
    <t>Sécurité sociale</t>
  </si>
  <si>
    <t>Alsace Moselle</t>
  </si>
  <si>
    <t>Accident du travail</t>
  </si>
  <si>
    <t>FNAL</t>
  </si>
  <si>
    <t>CSG non déductible</t>
  </si>
  <si>
    <t>-</t>
  </si>
  <si>
    <t>RDS non déductible</t>
  </si>
  <si>
    <t>CSG déductible de l'impôt sur le revenu</t>
  </si>
  <si>
    <t>Formation professionnelle</t>
  </si>
  <si>
    <t>Retraite              Prévoyance</t>
  </si>
  <si>
    <t>IRCEM Prévoyance</t>
  </si>
  <si>
    <t>Retraite complémentaire</t>
  </si>
  <si>
    <t>IRCEM Retraite T2</t>
  </si>
  <si>
    <t>Contribution à l'équilibre général</t>
  </si>
  <si>
    <t>AGFF T2</t>
  </si>
  <si>
    <t>Contribution au dialogue social</t>
  </si>
  <si>
    <t xml:space="preserve">Assedic </t>
  </si>
  <si>
    <t>Formation</t>
  </si>
  <si>
    <t>CFP</t>
  </si>
  <si>
    <t>TOTAL CALCUL MANUEL</t>
  </si>
  <si>
    <t>Total sur 100% sal.brut (automatique)</t>
  </si>
  <si>
    <t>GAIN POUVOIR D'ACHAT LIÉ AUX SUPPRESSION DE COTISATIONS</t>
  </si>
  <si>
    <t>CH MAGIQUE</t>
  </si>
  <si>
    <t>Assedic</t>
  </si>
  <si>
    <t>Metrop. DOM</t>
  </si>
  <si>
    <t>Maladie</t>
  </si>
  <si>
    <t>Als Mos.</t>
  </si>
  <si>
    <t>* Ce taux s’applique sur 98,25 % de la rémunération brute.</t>
  </si>
  <si>
    <t>(1)T1 dans la limite du plafond</t>
  </si>
  <si>
    <t>(2)T2 dans la limite de 3 plafonds</t>
  </si>
  <si>
    <t>H imposables</t>
  </si>
  <si>
    <t xml:space="preserve">Rémunération de base </t>
  </si>
  <si>
    <t>Heures supplémentaires mensualisées</t>
  </si>
  <si>
    <t>Maj. Hrs supp mensualisées</t>
  </si>
  <si>
    <t>Jours et heures imposables</t>
  </si>
  <si>
    <t>Jour Férié chômé payé</t>
  </si>
  <si>
    <t>Heures mensualisées (maximum 45heures/semaine) :</t>
  </si>
  <si>
    <t>Absences non rémunérées (salaire de base)</t>
  </si>
  <si>
    <t>Absences non rémunérées sur heures supp.</t>
  </si>
  <si>
    <t>Dont Hres Supp. Non mensualisées</t>
  </si>
  <si>
    <t>Smic horaire 01/01/2020</t>
  </si>
  <si>
    <t>Maj janvier 2020</t>
  </si>
  <si>
    <t>OUI</t>
  </si>
  <si>
    <t>Cotisations patronales</t>
  </si>
  <si>
    <t>Base</t>
  </si>
  <si>
    <t>Taux</t>
  </si>
  <si>
    <t>Montant</t>
  </si>
  <si>
    <t>A.A.M.S.S.:</t>
  </si>
  <si>
    <t>Allocations familiales</t>
  </si>
  <si>
    <t xml:space="preserve">Maladie  </t>
  </si>
  <si>
    <t xml:space="preserve">Vieillesse  </t>
  </si>
  <si>
    <t>déplafonnée 0,4% + plafonnée 6,9% ; patronale plafonnée 8,55%</t>
  </si>
  <si>
    <t>Assurance chômage</t>
  </si>
  <si>
    <t>Contrib. Solidarité pour l'Autonomie (CSA)</t>
  </si>
  <si>
    <t>COTISATIONS  .………………………………………............ …………………….</t>
  </si>
  <si>
    <t>https://www.urssaf.fr/portail/home/taux-et-baremes/plafonds.html</t>
  </si>
  <si>
    <t>Assistant(e)  Maternel(le)</t>
  </si>
  <si>
    <t>HC - HS</t>
  </si>
  <si>
    <r>
      <rPr>
        <b/>
        <u/>
        <sz val="12"/>
        <color rgb="FFFF0000"/>
        <rFont val="Calibri"/>
        <family val="2"/>
      </rPr>
      <t>ATTENTION</t>
    </r>
    <r>
      <rPr>
        <b/>
        <sz val="11"/>
        <color rgb="FFFF0000"/>
        <rFont val="Calibri"/>
        <family val="2"/>
      </rPr>
      <t xml:space="preserve"> : Onglet impôts À REMPLIR </t>
    </r>
    <r>
      <rPr>
        <b/>
        <u/>
        <sz val="12"/>
        <color rgb="FFFF0000"/>
        <rFont val="Calibri"/>
        <family val="2"/>
      </rPr>
      <t>OBLIGATOIREMENT</t>
    </r>
  </si>
  <si>
    <t xml:space="preserve">même si vous n'êtes pas imposable pour le bon fonctionnement </t>
  </si>
  <si>
    <t>du bulletin de salaire.</t>
  </si>
  <si>
    <t>IMPOTS ET PRÉLÈVEMENT À LA SOURCE</t>
  </si>
  <si>
    <t>À LIRE ET REMPLIR OBLIGATOIREMENT même si vous êtes non imposable!</t>
  </si>
  <si>
    <t>À compter du 1er janvier 2020, le Prélèvement À la Source (P.A.S.) de l'impôt sur le revenu entre en vigueur pour les assistants maternels.</t>
  </si>
  <si>
    <t xml:space="preserve">L'administration fiscale a transmis à Pajemploi votre taux d'imposition; lorsque votre employeur effectuera sa déclaration, Pajemploi indiquera le montant du salaire à vous verser après prélèvement à la source, </t>
  </si>
  <si>
    <t xml:space="preserve">puis se chargera de prélever ce montant sur le compte de l'employeur pour le reverser aux impôts. </t>
  </si>
  <si>
    <t xml:space="preserve">Nos outils prennent donc en compte ce PAS; il vous suffit d'indiquer ci-dessous le taux qui vous a été transmis par les impôts. Vous avez la possibilité de le modifier d'un mois </t>
  </si>
  <si>
    <t>sur l'autre en cas de variation sans devoir changer de fichier. Il est important de remplir pour que chaque mois se calcule sur le bulletin du mois correspondant.</t>
  </si>
  <si>
    <r>
      <t xml:space="preserve">et préciser sur chaque BS le nombre de repas pris chaque mois par l'enfant (dans la section "Indemnités"). </t>
    </r>
    <r>
      <rPr>
        <b/>
        <sz val="11"/>
        <color rgb="FFFF0000"/>
        <rFont val="Times New Roman"/>
        <family val="1"/>
      </rPr>
      <t>Si vous fournissez les repas, vous ne devez pas remplir le tableau ci-dessous.</t>
    </r>
  </si>
  <si>
    <t>ATTENTION: au regard des dysfonctionnements qui persistent sur les déclarations Pajemploi à ce jour, il est possible que le montant retenu pour le PAS diffère entre les BS Pajemploi et ceux de la CSAFAM.</t>
  </si>
  <si>
    <t xml:space="preserve">Nos BS sont à jour; si vous êtes imposable, vous avez la possibilité de saisir dans le tableau suivant les montants nets  du PAS calculés par Pajemploi pour les comparer à ceux de nos BS </t>
  </si>
  <si>
    <t>et ainsi anticiper une probable régularisation qui vous sera réclamée par les impôts en fin d'année.</t>
  </si>
  <si>
    <r>
      <t xml:space="preserve">Répondez </t>
    </r>
    <r>
      <rPr>
        <b/>
        <u/>
        <sz val="11"/>
        <color rgb="FF000000"/>
        <rFont val="Times New Roman"/>
        <family val="1"/>
      </rPr>
      <t>OBLIGATOIREMENT</t>
    </r>
    <r>
      <rPr>
        <sz val="11"/>
        <color rgb="FF000000"/>
        <rFont val="Times New Roman"/>
        <family val="1"/>
      </rPr>
      <t xml:space="preserve"> à </t>
    </r>
    <r>
      <rPr>
        <u/>
        <sz val="11"/>
        <color rgb="FF000000"/>
        <rFont val="Times New Roman"/>
        <family val="1"/>
      </rPr>
      <t>toutes</t>
    </r>
    <r>
      <rPr>
        <sz val="11"/>
        <color rgb="FF000000"/>
        <rFont val="Times New Roman"/>
        <family val="1"/>
      </rPr>
      <t xml:space="preserve"> les questions pour que le tableau vous indique quoi remplir exactement, et ce </t>
    </r>
    <r>
      <rPr>
        <b/>
        <u/>
        <sz val="11"/>
        <color rgb="FF000000"/>
        <rFont val="Times New Roman"/>
        <family val="1"/>
      </rPr>
      <t>même si vous n'êtes pas imposable</t>
    </r>
    <r>
      <rPr>
        <sz val="11"/>
        <color rgb="FF000000"/>
        <rFont val="Times New Roman"/>
        <family val="1"/>
      </rPr>
      <t>! Sans cela, les calculs sur les BS ne fonctionneront pas!!!</t>
    </r>
  </si>
  <si>
    <t>Êtes-vous imposable?</t>
  </si>
  <si>
    <t>Taux d'imposition</t>
  </si>
  <si>
    <t>Souhaitez-vous que votre taux d'imposition apparaisse sur votre BS?</t>
  </si>
  <si>
    <t>Les repas sont fournis par:</t>
  </si>
  <si>
    <t>ASSISTANT MATERNEL</t>
  </si>
  <si>
    <t>PARENT EMPLOYEUR</t>
  </si>
  <si>
    <t>Indemnité forfaitaire repas pour les impôts</t>
  </si>
  <si>
    <t>Informations à déclarer aux impôts:</t>
  </si>
  <si>
    <t xml:space="preserve">Salaire net imposable </t>
  </si>
  <si>
    <t>Indemnités entretien</t>
  </si>
  <si>
    <t>Indemnités de repas</t>
  </si>
  <si>
    <t>Indemnités km</t>
  </si>
  <si>
    <t>Nbre de jrs + 8hrs</t>
  </si>
  <si>
    <t>Nbre hrs pour jrs - 8hrs</t>
  </si>
  <si>
    <t>(hors abattement)</t>
  </si>
  <si>
    <t>Base pour le calcul du P.A.S.:</t>
  </si>
  <si>
    <t>Cumul Annuel:</t>
  </si>
  <si>
    <t>Selon pajemploi:</t>
  </si>
  <si>
    <t>Montant du PAS:</t>
  </si>
  <si>
    <t>Salaire versé:</t>
  </si>
  <si>
    <t>Net AVANT prélèvement à la source:</t>
  </si>
  <si>
    <t>Net APRÈS prélèvement à la source:</t>
  </si>
  <si>
    <t>DONT évolution de la rémunération liée à:</t>
  </si>
  <si>
    <t>Suppression/baisse cotisation maladie</t>
  </si>
  <si>
    <t>Montant exonération hrs complém. &amp; supplémentaires</t>
  </si>
  <si>
    <r>
      <t xml:space="preserve">Vous indiquerez également l'estimation du prix des repas </t>
    </r>
    <r>
      <rPr>
        <b/>
        <sz val="11"/>
        <color rgb="FFFF0000"/>
        <rFont val="Times New Roman"/>
        <family val="1"/>
      </rPr>
      <t>fournis par votre employeur</t>
    </r>
    <r>
      <rPr>
        <sz val="11"/>
        <color rgb="FF000000"/>
        <rFont val="Times New Roman"/>
        <family val="1"/>
      </rPr>
      <t xml:space="preserve"> pour l'année en cours (selon l'estimation qu'ils fournissent, ou alors selon l'indemnité forfaitaire qui est de 4,95€ par jour pour 2021)</t>
    </r>
  </si>
  <si>
    <t>pour 2021</t>
  </si>
  <si>
    <t>COPYRIGHT Janvier 2021, tous droits réservés à la CSAFAM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</si>
</sst>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5" formatCode="_(&quot;€&quot;* #,##0.00_);_(&quot;€&quot;* \(#,##0.00\);_(&quot;€&quot;* &quot;-&quot;??_);_(@_)"/>
    <numFmt numFmtId="166" formatCode="d\ mmmm\ yyyy;@"/>
    <numFmt numFmtId="167" formatCode="[&gt;=3000000000000]#\ ##\ ##\ ##\ ###\ ###&quot; | &quot;##;#\ ##\ ##\ ##\ ###\ ###"/>
    <numFmt numFmtId="168" formatCode="00000"/>
    <numFmt numFmtId="169" formatCode="0.00&quot;hrs&quot;"/>
    <numFmt numFmtId="170" formatCode="0.00\s"/>
    <numFmt numFmtId="171" formatCode="\ #,##0.00&quot; € &quot;;\-#,##0.00&quot; € &quot;;&quot; -&quot;#&quot; € &quot;;@\ "/>
    <numFmt numFmtId="172" formatCode="#,##0.00&quot; €&quot;"/>
    <numFmt numFmtId="173" formatCode="d\ mmm\ yy"/>
    <numFmt numFmtId="174" formatCode="0.00&quot; hrs&quot;"/>
    <numFmt numFmtId="175" formatCode="#,##0.0000&quot; €&quot;"/>
    <numFmt numFmtId="176" formatCode="0.000%"/>
    <numFmt numFmtId="177" formatCode="#,##0.00\ [$€-40C];[Red]\-#,##0.00\ [$€-40C]"/>
    <numFmt numFmtId="178" formatCode="0&quot;jrs&quot;"/>
    <numFmt numFmtId="179" formatCode="0.00&quot;jrs&quot;"/>
    <numFmt numFmtId="180" formatCode="0.00&quot; km&quot;"/>
    <numFmt numFmtId="181" formatCode="#,##0.00\ &quot;€&quot;"/>
    <numFmt numFmtId="182" formatCode="&quot; &quot;#,##0.00&quot; € &quot;;&quot;-&quot;#,##0.00&quot; € &quot;;&quot; -&quot;#&quot; € &quot;;@&quot; &quot;"/>
    <numFmt numFmtId="183" formatCode="_-* #,##0.00\ [$€-40C]_-;\-* #,##0.00\ [$€-40C]_-;_-* &quot;-&quot;??\ [$€-40C]_-;_-@_-"/>
    <numFmt numFmtId="184" formatCode="#,##0.00\ [$€-40C];\-#,##0.00\ [$€-40C]"/>
    <numFmt numFmtId="185" formatCode="#,##0.00\ &quot;€&quot;;[Red]#,##0.00\ &quot;€&quot;"/>
  </numFmts>
  <fonts count="105" x14ac:knownFonts="1"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2"/>
      <name val="Cambria"/>
      <family val="1"/>
    </font>
    <font>
      <sz val="11"/>
      <color indexed="8"/>
      <name val="Comic Sans MS"/>
      <family val="4"/>
    </font>
    <font>
      <sz val="9"/>
      <name val="Cambria"/>
      <family val="1"/>
    </font>
    <font>
      <i/>
      <sz val="11"/>
      <color indexed="8"/>
      <name val="Comic Sans MS"/>
      <family val="4"/>
    </font>
    <font>
      <i/>
      <sz val="11"/>
      <color indexed="8"/>
      <name val="Calibri"/>
      <family val="2"/>
    </font>
    <font>
      <sz val="9"/>
      <color indexed="8"/>
      <name val="Cambria"/>
      <family val="1"/>
    </font>
    <font>
      <sz val="9"/>
      <color indexed="8"/>
      <name val="Tahoma"/>
      <family val="2"/>
    </font>
    <font>
      <b/>
      <sz val="11"/>
      <color indexed="8"/>
      <name val="Calibri"/>
      <family val="2"/>
    </font>
    <font>
      <b/>
      <sz val="9"/>
      <name val="Cambria"/>
      <family val="1"/>
    </font>
    <font>
      <sz val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sz val="14"/>
      <name val="Cambria"/>
      <family val="1"/>
    </font>
    <font>
      <sz val="10"/>
      <name val="Cambria"/>
      <family val="1"/>
    </font>
    <font>
      <b/>
      <sz val="14"/>
      <color indexed="8"/>
      <name val="Calibri"/>
      <family val="2"/>
    </font>
    <font>
      <b/>
      <sz val="11"/>
      <name val="Cambria"/>
      <family val="1"/>
    </font>
    <font>
      <b/>
      <sz val="11"/>
      <color indexed="10"/>
      <name val="Calibri"/>
      <family val="2"/>
    </font>
    <font>
      <sz val="10"/>
      <color indexed="8"/>
      <name val="Cambria"/>
      <family val="1"/>
    </font>
    <font>
      <sz val="11"/>
      <name val="Cambria"/>
      <family val="1"/>
    </font>
    <font>
      <sz val="10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Cambria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Cambria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ahoma"/>
      <family val="2"/>
    </font>
    <font>
      <b/>
      <sz val="12"/>
      <color indexed="8"/>
      <name val="Times New Roman"/>
      <family val="1"/>
    </font>
    <font>
      <i/>
      <sz val="10.5"/>
      <color indexed="8"/>
      <name val="Calibri"/>
      <family val="2"/>
    </font>
    <font>
      <i/>
      <sz val="10.5"/>
      <color indexed="8"/>
      <name val="Times New Roman"/>
      <family val="1"/>
    </font>
    <font>
      <u/>
      <sz val="12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i/>
      <sz val="10"/>
      <name val="Cambria"/>
      <family val="1"/>
    </font>
    <font>
      <sz val="12"/>
      <color indexed="9"/>
      <name val="Times New Roman"/>
      <family val="1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0"/>
      <color indexed="8"/>
      <name val="Calibri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b/>
      <sz val="18"/>
      <color rgb="FF003366"/>
      <name val="Cambria"/>
      <family val="1"/>
    </font>
    <font>
      <b/>
      <sz val="11"/>
      <color rgb="FFFF00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0"/>
      <name val="Times New Roman"/>
      <family val="1"/>
    </font>
    <font>
      <b/>
      <sz val="11"/>
      <color theme="4"/>
      <name val="Times New Roman"/>
      <family val="1"/>
    </font>
    <font>
      <b/>
      <u/>
      <sz val="12"/>
      <color rgb="FFFF0000"/>
      <name val="Calibri"/>
      <family val="2"/>
    </font>
    <font>
      <b/>
      <sz val="11"/>
      <color rgb="FFFF0000"/>
      <name val="Times New Roman"/>
      <family val="1"/>
    </font>
    <font>
      <u/>
      <sz val="11"/>
      <color rgb="FFFF0000"/>
      <name val="Times New Roman"/>
      <family val="1"/>
    </font>
    <font>
      <b/>
      <u/>
      <sz val="11"/>
      <color rgb="FF000000"/>
      <name val="Times New Roman"/>
      <family val="1"/>
    </font>
    <font>
      <b/>
      <u/>
      <sz val="11"/>
      <color theme="4"/>
      <name val="Times New Roman"/>
      <family val="1"/>
    </font>
    <font>
      <b/>
      <sz val="15"/>
      <color rgb="FF000000"/>
      <name val="Times New Roman"/>
      <family val="1"/>
    </font>
    <font>
      <b/>
      <u/>
      <sz val="14"/>
      <color rgb="FFFF0000"/>
      <name val="Times New Roman"/>
      <family val="1"/>
    </font>
    <font>
      <b/>
      <u/>
      <sz val="9"/>
      <color indexed="10"/>
      <name val="Tahoma"/>
      <family val="2"/>
    </font>
    <font>
      <u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color rgb="FF000000"/>
      <name val="Times New Roman"/>
      <family val="1"/>
    </font>
    <font>
      <u/>
      <sz val="10"/>
      <color theme="0"/>
      <name val="Times New Roman"/>
      <family val="1"/>
    </font>
    <font>
      <b/>
      <sz val="10"/>
      <color rgb="FF000000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i/>
      <sz val="8"/>
      <color theme="1" tint="0.249977111117893"/>
      <name val="Calibri"/>
      <family val="2"/>
    </font>
    <font>
      <i/>
      <u/>
      <sz val="10"/>
      <color indexed="8"/>
      <name val="Calibri"/>
      <family val="2"/>
    </font>
    <font>
      <i/>
      <sz val="8"/>
      <color theme="1" tint="0.249977111117893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24"/>
        <bgColor indexed="46"/>
      </patternFill>
    </fill>
    <fill>
      <patternFill patternType="solid">
        <fgColor indexed="22"/>
        <bgColor indexed="44"/>
      </patternFill>
    </fill>
    <fill>
      <patternFill patternType="solid">
        <fgColor indexed="47"/>
        <bgColor indexed="42"/>
      </patternFill>
    </fill>
    <fill>
      <patternFill patternType="solid">
        <fgColor indexed="26"/>
        <b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42"/>
        <bgColor indexed="22"/>
      </patternFill>
    </fill>
    <fill>
      <patternFill patternType="solid">
        <fgColor indexed="44"/>
        <bgColor indexed="22"/>
      </patternFill>
    </fill>
    <fill>
      <patternFill patternType="solid">
        <fgColor indexed="9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42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2"/>
      </patternFill>
    </fill>
    <fill>
      <patternFill patternType="solid">
        <fgColor rgb="FFFFCC99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42"/>
      </patternFill>
    </fill>
  </fills>
  <borders count="8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9" fontId="65" fillId="0" borderId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/>
    <xf numFmtId="0" fontId="1" fillId="0" borderId="0"/>
    <xf numFmtId="9" fontId="65" fillId="0" borderId="0" applyFill="0" applyBorder="0" applyAlignment="0" applyProtection="0"/>
    <xf numFmtId="0" fontId="2" fillId="0" borderId="0" applyNumberFormat="0" applyFill="0" applyBorder="0" applyAlignment="0" applyProtection="0"/>
    <xf numFmtId="165" fontId="65" fillId="0" borderId="0" applyFont="0" applyFill="0" applyBorder="0" applyAlignment="0" applyProtection="0"/>
    <xf numFmtId="0" fontId="73" fillId="0" borderId="0"/>
    <xf numFmtId="182" fontId="75" fillId="0" borderId="0" applyFill="0" applyBorder="0" applyAlignment="0" applyProtection="0"/>
    <xf numFmtId="9" fontId="7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3" fillId="0" borderId="0" applyNumberFormat="0" applyFont="0" applyBorder="0" applyProtection="0"/>
    <xf numFmtId="9" fontId="73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65" fillId="0" borderId="0"/>
    <xf numFmtId="9" fontId="65" fillId="0" borderId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/>
    <xf numFmtId="0" fontId="1" fillId="0" borderId="0"/>
    <xf numFmtId="9" fontId="65" fillId="0" borderId="0" applyFill="0" applyBorder="0" applyAlignment="0" applyProtection="0"/>
    <xf numFmtId="0" fontId="2" fillId="0" borderId="0" applyNumberFormat="0" applyFill="0" applyBorder="0" applyAlignment="0" applyProtection="0"/>
    <xf numFmtId="165" fontId="65" fillId="0" borderId="0" applyFont="0" applyFill="0" applyBorder="0" applyAlignment="0" applyProtection="0"/>
  </cellStyleXfs>
  <cellXfs count="888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6" fillId="0" borderId="1" xfId="0" applyFont="1" applyBorder="1" applyProtection="1">
      <protection hidden="1"/>
    </xf>
    <xf numFmtId="0" fontId="7" fillId="0" borderId="2" xfId="0" applyFont="1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5" fillId="3" borderId="0" xfId="4" applyFont="1" applyFill="1" applyBorder="1" applyAlignment="1" applyProtection="1">
      <alignment horizontal="left" vertical="center"/>
      <protection hidden="1"/>
    </xf>
    <xf numFmtId="0" fontId="6" fillId="0" borderId="4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0" fontId="7" fillId="0" borderId="6" xfId="0" applyFont="1" applyBorder="1" applyProtection="1">
      <protection hidden="1"/>
    </xf>
    <xf numFmtId="0" fontId="7" fillId="0" borderId="7" xfId="0" applyFont="1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8" fillId="4" borderId="0" xfId="0" applyFont="1" applyFill="1" applyBorder="1" applyAlignment="1" applyProtection="1">
      <alignment vertical="center"/>
      <protection locked="0"/>
    </xf>
    <xf numFmtId="0" fontId="8" fillId="4" borderId="0" xfId="0" applyFont="1" applyFill="1" applyBorder="1" applyProtection="1">
      <protection locked="0"/>
    </xf>
    <xf numFmtId="0" fontId="5" fillId="4" borderId="0" xfId="4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10" fillId="0" borderId="0" xfId="0" applyFont="1" applyProtection="1">
      <protection hidden="1"/>
    </xf>
    <xf numFmtId="0" fontId="5" fillId="4" borderId="0" xfId="4" applyFont="1" applyFill="1" applyBorder="1" applyAlignment="1" applyProtection="1">
      <alignment vertical="center"/>
      <protection locked="0"/>
    </xf>
    <xf numFmtId="0" fontId="5" fillId="4" borderId="0" xfId="4" applyFont="1" applyFill="1" applyBorder="1" applyAlignment="1" applyProtection="1">
      <alignment horizontal="left" vertical="center"/>
      <protection hidden="1"/>
    </xf>
    <xf numFmtId="0" fontId="5" fillId="4" borderId="0" xfId="4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2" fillId="0" borderId="0" xfId="4" applyFont="1" applyFill="1" applyBorder="1" applyAlignment="1" applyProtection="1">
      <alignment horizontal="left" vertical="center"/>
      <protection hidden="1"/>
    </xf>
    <xf numFmtId="0" fontId="12" fillId="0" borderId="0" xfId="4" applyFont="1" applyFill="1" applyBorder="1" applyAlignment="1" applyProtection="1">
      <alignment horizontal="center" vertical="center"/>
      <protection hidden="1"/>
    </xf>
    <xf numFmtId="0" fontId="12" fillId="0" borderId="0" xfId="4" applyFont="1" applyFill="1" applyBorder="1" applyAlignment="1" applyProtection="1">
      <alignment horizontal="left"/>
      <protection hidden="1"/>
    </xf>
    <xf numFmtId="0" fontId="13" fillId="0" borderId="0" xfId="0" applyFont="1" applyBorder="1" applyProtection="1">
      <protection hidden="1"/>
    </xf>
    <xf numFmtId="0" fontId="12" fillId="0" borderId="0" xfId="4" applyFont="1" applyFill="1" applyBorder="1" applyAlignment="1" applyProtection="1">
      <protection hidden="1"/>
    </xf>
    <xf numFmtId="0" fontId="14" fillId="0" borderId="0" xfId="0" applyFont="1" applyBorder="1" applyProtection="1">
      <protection hidden="1"/>
    </xf>
    <xf numFmtId="14" fontId="12" fillId="0" borderId="0" xfId="4" applyNumberFormat="1" applyFont="1" applyFill="1" applyBorder="1" applyAlignment="1" applyProtection="1">
      <alignment vertical="center"/>
      <protection hidden="1"/>
    </xf>
    <xf numFmtId="166" fontId="12" fillId="0" borderId="0" xfId="4" applyNumberFormat="1" applyFont="1" applyFill="1" applyBorder="1" applyAlignment="1" applyProtection="1">
      <alignment vertical="center"/>
      <protection hidden="1"/>
    </xf>
    <xf numFmtId="0" fontId="16" fillId="0" borderId="0" xfId="4" applyFont="1" applyBorder="1" applyAlignment="1" applyProtection="1">
      <alignment horizontal="left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0" fillId="5" borderId="0" xfId="0" applyFont="1" applyFill="1" applyAlignment="1" applyProtection="1">
      <alignment horizontal="center"/>
      <protection locked="0"/>
    </xf>
    <xf numFmtId="0" fontId="21" fillId="4" borderId="0" xfId="4" applyFont="1" applyFill="1" applyBorder="1" applyAlignment="1" applyProtection="1">
      <alignment horizontal="left" vertical="center"/>
      <protection locked="0"/>
    </xf>
    <xf numFmtId="0" fontId="18" fillId="4" borderId="0" xfId="4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Protection="1">
      <protection locked="0"/>
    </xf>
    <xf numFmtId="0" fontId="13" fillId="4" borderId="0" xfId="0" applyFont="1" applyFill="1" applyBorder="1" applyProtection="1">
      <protection locked="0"/>
    </xf>
    <xf numFmtId="0" fontId="21" fillId="4" borderId="0" xfId="4" applyFont="1" applyFill="1" applyBorder="1" applyAlignment="1" applyProtection="1">
      <alignment horizontal="left"/>
      <protection locked="0"/>
    </xf>
    <xf numFmtId="0" fontId="14" fillId="4" borderId="0" xfId="0" applyFont="1" applyFill="1" applyBorder="1" applyProtection="1">
      <protection locked="0"/>
    </xf>
    <xf numFmtId="167" fontId="12" fillId="4" borderId="0" xfId="4" applyNumberFormat="1" applyFont="1" applyFill="1" applyBorder="1" applyAlignment="1" applyProtection="1">
      <alignment horizontal="center"/>
      <protection locked="0"/>
    </xf>
    <xf numFmtId="0" fontId="21" fillId="0" borderId="0" xfId="4" applyFont="1" applyFill="1" applyBorder="1" applyAlignment="1" applyProtection="1">
      <alignment horizontal="left"/>
      <protection hidden="1"/>
    </xf>
    <xf numFmtId="167" fontId="12" fillId="0" borderId="0" xfId="4" applyNumberFormat="1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7" fontId="16" fillId="0" borderId="0" xfId="4" applyNumberFormat="1" applyFont="1" applyFill="1" applyBorder="1" applyAlignment="1" applyProtection="1">
      <protection hidden="1"/>
    </xf>
    <xf numFmtId="0" fontId="16" fillId="0" borderId="0" xfId="4" applyNumberFormat="1" applyFont="1" applyFill="1" applyBorder="1" applyAlignment="1" applyProtection="1">
      <protection hidden="1"/>
    </xf>
    <xf numFmtId="0" fontId="13" fillId="0" borderId="0" xfId="0" applyFont="1" applyProtection="1">
      <protection hidden="1"/>
    </xf>
    <xf numFmtId="2" fontId="22" fillId="0" borderId="0" xfId="0" applyNumberFormat="1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2" fontId="24" fillId="0" borderId="0" xfId="0" applyNumberFormat="1" applyFont="1" applyFill="1" applyBorder="1" applyAlignment="1" applyProtection="1">
      <alignment horizontal="center"/>
      <protection hidden="1"/>
    </xf>
    <xf numFmtId="0" fontId="25" fillId="0" borderId="0" xfId="0" applyFont="1" applyBorder="1" applyProtection="1">
      <protection hidden="1"/>
    </xf>
    <xf numFmtId="0" fontId="25" fillId="0" borderId="5" xfId="0" applyFont="1" applyBorder="1" applyProtection="1">
      <protection hidden="1"/>
    </xf>
    <xf numFmtId="2" fontId="22" fillId="0" borderId="0" xfId="0" applyNumberFormat="1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6" fillId="0" borderId="5" xfId="0" applyFont="1" applyBorder="1" applyAlignment="1" applyProtection="1">
      <alignment vertical="center"/>
      <protection hidden="1"/>
    </xf>
    <xf numFmtId="2" fontId="24" fillId="0" borderId="0" xfId="0" applyNumberFormat="1" applyFont="1" applyBorder="1" applyAlignment="1" applyProtection="1">
      <alignment horizontal="center" vertical="center"/>
      <protection hidden="1"/>
    </xf>
    <xf numFmtId="0" fontId="28" fillId="0" borderId="0" xfId="4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14" fontId="31" fillId="0" borderId="0" xfId="0" applyNumberFormat="1" applyFont="1" applyBorder="1" applyAlignment="1" applyProtection="1">
      <alignment horizontal="center" vertical="center"/>
      <protection hidden="1"/>
    </xf>
    <xf numFmtId="14" fontId="26" fillId="0" borderId="0" xfId="0" applyNumberFormat="1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2" fillId="0" borderId="5" xfId="0" applyFont="1" applyBorder="1" applyAlignment="1" applyProtection="1">
      <alignment horizontal="center"/>
      <protection hidden="1"/>
    </xf>
    <xf numFmtId="2" fontId="24" fillId="0" borderId="0" xfId="0" applyNumberFormat="1" applyFont="1" applyBorder="1" applyAlignment="1" applyProtection="1">
      <alignment horizontal="center"/>
      <protection hidden="1"/>
    </xf>
    <xf numFmtId="0" fontId="33" fillId="0" borderId="0" xfId="4" applyFont="1" applyFill="1" applyBorder="1" applyAlignment="1" applyProtection="1">
      <alignment horizontal="center" vertical="center"/>
      <protection hidden="1"/>
    </xf>
    <xf numFmtId="0" fontId="33" fillId="0" borderId="5" xfId="4" applyFont="1" applyFill="1" applyBorder="1" applyAlignment="1" applyProtection="1">
      <alignment horizontal="center" vertical="center"/>
      <protection hidden="1"/>
    </xf>
    <xf numFmtId="2" fontId="20" fillId="0" borderId="0" xfId="0" applyNumberFormat="1" applyFont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protection hidden="1"/>
    </xf>
    <xf numFmtId="0" fontId="36" fillId="0" borderId="0" xfId="4" applyFont="1" applyFill="1" applyBorder="1" applyAlignment="1" applyProtection="1">
      <alignment horizontal="center" vertical="center"/>
      <protection hidden="1"/>
    </xf>
    <xf numFmtId="0" fontId="34" fillId="0" borderId="2" xfId="4" applyNumberFormat="1" applyFont="1" applyFill="1" applyBorder="1" applyAlignment="1" applyProtection="1">
      <alignment horizontal="right" vertical="center"/>
      <protection hidden="1"/>
    </xf>
    <xf numFmtId="0" fontId="37" fillId="0" borderId="0" xfId="4" applyNumberFormat="1" applyFont="1" applyFill="1" applyBorder="1" applyAlignment="1" applyProtection="1">
      <alignment horizontal="left" vertical="center"/>
      <protection hidden="1"/>
    </xf>
    <xf numFmtId="0" fontId="38" fillId="0" borderId="2" xfId="4" applyFont="1" applyFill="1" applyBorder="1" applyAlignment="1" applyProtection="1">
      <alignment horizontal="center" vertical="center"/>
      <protection hidden="1"/>
    </xf>
    <xf numFmtId="0" fontId="37" fillId="0" borderId="0" xfId="4" applyFont="1" applyFill="1" applyBorder="1" applyAlignment="1" applyProtection="1">
      <alignment horizontal="left" vertical="center"/>
      <protection hidden="1"/>
    </xf>
    <xf numFmtId="0" fontId="37" fillId="0" borderId="5" xfId="4" applyFont="1" applyFill="1" applyBorder="1" applyAlignment="1" applyProtection="1">
      <alignment horizontal="left" vertical="center"/>
      <protection hidden="1"/>
    </xf>
    <xf numFmtId="2" fontId="39" fillId="0" borderId="0" xfId="4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Protection="1">
      <protection hidden="1"/>
    </xf>
    <xf numFmtId="49" fontId="34" fillId="0" borderId="0" xfId="4" applyNumberFormat="1" applyFont="1" applyFill="1" applyBorder="1" applyAlignment="1" applyProtection="1">
      <alignment horizontal="left" vertical="center"/>
      <protection hidden="1"/>
    </xf>
    <xf numFmtId="49" fontId="34" fillId="0" borderId="0" xfId="4" applyNumberFormat="1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>
      <alignment horizontal="right" vertical="center"/>
    </xf>
    <xf numFmtId="49" fontId="37" fillId="0" borderId="0" xfId="4" applyNumberFormat="1" applyFont="1" applyFill="1" applyBorder="1" applyAlignment="1" applyProtection="1">
      <alignment horizontal="left" vertical="center"/>
      <protection hidden="1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left" vertical="center"/>
      <protection hidden="1"/>
    </xf>
    <xf numFmtId="0" fontId="41" fillId="0" borderId="0" xfId="0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42" fillId="0" borderId="5" xfId="0" applyFont="1" applyFill="1" applyBorder="1" applyAlignment="1" applyProtection="1">
      <alignment horizontal="left" vertical="center"/>
      <protection hidden="1"/>
    </xf>
    <xf numFmtId="2" fontId="20" fillId="0" borderId="0" xfId="0" applyNumberFormat="1" applyFont="1" applyFill="1" applyBorder="1" applyAlignment="1" applyProtection="1">
      <alignment horizontal="center"/>
      <protection hidden="1"/>
    </xf>
    <xf numFmtId="49" fontId="40" fillId="0" borderId="0" xfId="0" applyNumberFormat="1" applyFont="1" applyFill="1" applyBorder="1" applyAlignment="1" applyProtection="1">
      <alignment vertical="center"/>
      <protection hidden="1"/>
    </xf>
    <xf numFmtId="168" fontId="34" fillId="0" borderId="0" xfId="0" applyNumberFormat="1" applyFont="1" applyFill="1" applyBorder="1" applyAlignment="1" applyProtection="1">
      <alignment horizontal="right" vertical="center"/>
      <protection hidden="1"/>
    </xf>
    <xf numFmtId="168" fontId="43" fillId="0" borderId="0" xfId="0" applyNumberFormat="1" applyFont="1" applyBorder="1" applyAlignment="1" applyProtection="1">
      <alignment horizontal="right" vertical="center"/>
      <protection hidden="1"/>
    </xf>
    <xf numFmtId="0" fontId="25" fillId="0" borderId="5" xfId="0" applyFont="1" applyFill="1" applyBorder="1" applyAlignment="1" applyProtection="1">
      <alignment horizontal="left" vertical="center"/>
      <protection hidden="1"/>
    </xf>
    <xf numFmtId="0" fontId="41" fillId="0" borderId="0" xfId="0" applyFont="1" applyFill="1" applyBorder="1" applyAlignment="1" applyProtection="1">
      <alignment vertical="center"/>
      <protection hidden="1"/>
    </xf>
    <xf numFmtId="0" fontId="36" fillId="0" borderId="0" xfId="4" applyFont="1" applyFill="1" applyBorder="1" applyAlignment="1" applyProtection="1">
      <alignment vertical="center"/>
      <protection hidden="1"/>
    </xf>
    <xf numFmtId="0" fontId="34" fillId="0" borderId="0" xfId="4" applyFont="1" applyFill="1" applyBorder="1" applyAlignment="1" applyProtection="1">
      <alignment horizontal="left" vertical="center"/>
      <protection hidden="1"/>
    </xf>
    <xf numFmtId="0" fontId="36" fillId="0" borderId="0" xfId="4" applyFont="1" applyFill="1" applyBorder="1" applyAlignment="1" applyProtection="1">
      <alignment horizontal="left" vertical="center"/>
      <protection hidden="1"/>
    </xf>
    <xf numFmtId="0" fontId="33" fillId="0" borderId="0" xfId="4" applyFont="1" applyFill="1" applyBorder="1" applyAlignment="1" applyProtection="1">
      <alignment vertical="center"/>
      <protection hidden="1"/>
    </xf>
    <xf numFmtId="0" fontId="33" fillId="0" borderId="0" xfId="4" applyFont="1" applyFill="1" applyBorder="1" applyAlignment="1" applyProtection="1">
      <alignment horizontal="left" vertical="center"/>
      <protection hidden="1"/>
    </xf>
    <xf numFmtId="1" fontId="37" fillId="0" borderId="0" xfId="4" applyNumberFormat="1" applyFont="1" applyFill="1" applyBorder="1" applyAlignment="1" applyProtection="1">
      <alignment horizontal="left" vertical="center"/>
      <protection hidden="1"/>
    </xf>
    <xf numFmtId="0" fontId="33" fillId="0" borderId="0" xfId="4" applyFont="1" applyFill="1" applyBorder="1" applyAlignment="1" applyProtection="1">
      <alignment horizontal="left"/>
      <protection hidden="1"/>
    </xf>
    <xf numFmtId="167" fontId="33" fillId="0" borderId="0" xfId="4" applyNumberFormat="1" applyFont="1" applyFill="1" applyBorder="1" applyAlignment="1" applyProtection="1">
      <alignment horizontal="center"/>
      <protection hidden="1"/>
    </xf>
    <xf numFmtId="167" fontId="37" fillId="0" borderId="0" xfId="4" applyNumberFormat="1" applyFont="1" applyFill="1" applyBorder="1" applyAlignment="1" applyProtection="1">
      <alignment horizontal="center"/>
      <protection hidden="1"/>
    </xf>
    <xf numFmtId="167" fontId="37" fillId="0" borderId="5" xfId="4" applyNumberFormat="1" applyFont="1" applyFill="1" applyBorder="1" applyAlignment="1" applyProtection="1">
      <alignment horizontal="center"/>
      <protection hidden="1"/>
    </xf>
    <xf numFmtId="0" fontId="37" fillId="0" borderId="0" xfId="4" applyFont="1" applyFill="1" applyBorder="1" applyAlignment="1" applyProtection="1">
      <alignment vertical="center"/>
      <protection hidden="1"/>
    </xf>
    <xf numFmtId="167" fontId="38" fillId="0" borderId="0" xfId="4" applyNumberFormat="1" applyFont="1" applyFill="1" applyBorder="1" applyAlignment="1" applyProtection="1">
      <alignment horizontal="left"/>
      <protection hidden="1"/>
    </xf>
    <xf numFmtId="2" fontId="16" fillId="0" borderId="0" xfId="4" applyNumberFormat="1" applyFont="1" applyFill="1" applyBorder="1" applyAlignment="1" applyProtection="1">
      <alignment horizontal="center"/>
      <protection hidden="1"/>
    </xf>
    <xf numFmtId="49" fontId="34" fillId="0" borderId="7" xfId="4" applyNumberFormat="1" applyFont="1" applyFill="1" applyBorder="1" applyAlignment="1" applyProtection="1">
      <alignment horizontal="right" vertical="center"/>
      <protection hidden="1"/>
    </xf>
    <xf numFmtId="0" fontId="33" fillId="0" borderId="6" xfId="4" applyFont="1" applyFill="1" applyBorder="1" applyAlignment="1" applyProtection="1">
      <alignment horizontal="left"/>
      <protection hidden="1"/>
    </xf>
    <xf numFmtId="0" fontId="33" fillId="0" borderId="7" xfId="4" applyFont="1" applyFill="1" applyBorder="1" applyAlignment="1" applyProtection="1">
      <alignment horizontal="left"/>
      <protection hidden="1"/>
    </xf>
    <xf numFmtId="167" fontId="33" fillId="0" borderId="7" xfId="4" applyNumberFormat="1" applyFont="1" applyFill="1" applyBorder="1" applyAlignment="1" applyProtection="1">
      <alignment horizontal="center"/>
      <protection hidden="1"/>
    </xf>
    <xf numFmtId="167" fontId="37" fillId="0" borderId="7" xfId="4" applyNumberFormat="1" applyFont="1" applyFill="1" applyBorder="1" applyAlignment="1" applyProtection="1">
      <alignment horizontal="center"/>
      <protection hidden="1"/>
    </xf>
    <xf numFmtId="167" fontId="37" fillId="0" borderId="8" xfId="4" applyNumberFormat="1" applyFont="1" applyFill="1" applyBorder="1" applyAlignment="1" applyProtection="1">
      <alignment horizontal="center"/>
      <protection hidden="1"/>
    </xf>
    <xf numFmtId="0" fontId="31" fillId="0" borderId="1" xfId="0" applyFont="1" applyBorder="1" applyProtection="1">
      <protection hidden="1"/>
    </xf>
    <xf numFmtId="0" fontId="31" fillId="0" borderId="2" xfId="0" applyFont="1" applyBorder="1" applyProtection="1">
      <protection hidden="1"/>
    </xf>
    <xf numFmtId="14" fontId="28" fillId="0" borderId="0" xfId="4" applyNumberFormat="1" applyFont="1" applyFill="1" applyBorder="1" applyAlignment="1" applyProtection="1">
      <alignment vertical="center"/>
      <protection hidden="1"/>
    </xf>
    <xf numFmtId="0" fontId="31" fillId="0" borderId="0" xfId="0" applyFont="1" applyBorder="1" applyProtection="1">
      <protection hidden="1"/>
    </xf>
    <xf numFmtId="166" fontId="28" fillId="0" borderId="0" xfId="4" applyNumberFormat="1" applyFont="1" applyFill="1" applyBorder="1" applyAlignment="1" applyProtection="1">
      <alignment vertical="center"/>
      <protection hidden="1"/>
    </xf>
    <xf numFmtId="0" fontId="28" fillId="0" borderId="0" xfId="4" applyFont="1" applyFill="1" applyBorder="1" applyAlignment="1" applyProtection="1">
      <protection hidden="1"/>
    </xf>
    <xf numFmtId="167" fontId="28" fillId="0" borderId="0" xfId="4" applyNumberFormat="1" applyFont="1" applyFill="1" applyBorder="1" applyAlignment="1" applyProtection="1">
      <alignment horizontal="center"/>
      <protection hidden="1"/>
    </xf>
    <xf numFmtId="167" fontId="28" fillId="0" borderId="5" xfId="4" applyNumberFormat="1" applyFont="1" applyFill="1" applyBorder="1" applyAlignment="1" applyProtection="1">
      <alignment horizontal="center"/>
      <protection hidden="1"/>
    </xf>
    <xf numFmtId="0" fontId="29" fillId="0" borderId="0" xfId="0" applyFont="1" applyProtection="1">
      <protection hidden="1"/>
    </xf>
    <xf numFmtId="0" fontId="45" fillId="0" borderId="0" xfId="0" applyFont="1" applyBorder="1" applyProtection="1">
      <protection hidden="1"/>
    </xf>
    <xf numFmtId="0" fontId="28" fillId="0" borderId="0" xfId="4" applyFont="1" applyFill="1" applyBorder="1" applyAlignment="1" applyProtection="1">
      <alignment horizontal="center" vertical="center"/>
      <protection hidden="1"/>
    </xf>
    <xf numFmtId="0" fontId="23" fillId="0" borderId="0" xfId="4" applyNumberFormat="1" applyFont="1" applyFill="1" applyBorder="1" applyAlignment="1" applyProtection="1">
      <alignment horizontal="left" vertical="center"/>
      <protection hidden="1"/>
    </xf>
    <xf numFmtId="0" fontId="38" fillId="0" borderId="0" xfId="4" applyFont="1" applyFill="1" applyBorder="1" applyAlignment="1" applyProtection="1">
      <alignment horizontal="left"/>
      <protection hidden="1"/>
    </xf>
    <xf numFmtId="167" fontId="28" fillId="0" borderId="0" xfId="4" applyNumberFormat="1" applyFont="1" applyFill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9" fillId="0" borderId="0" xfId="0" applyFont="1" applyBorder="1" applyProtection="1">
      <protection hidden="1"/>
    </xf>
    <xf numFmtId="0" fontId="23" fillId="0" borderId="0" xfId="4" applyFont="1" applyFill="1" applyBorder="1" applyAlignment="1" applyProtection="1">
      <alignment horizontal="left"/>
      <protection hidden="1"/>
    </xf>
    <xf numFmtId="0" fontId="37" fillId="0" borderId="0" xfId="4" applyFont="1" applyBorder="1" applyAlignment="1" applyProtection="1">
      <alignment horizontal="center"/>
      <protection hidden="1"/>
    </xf>
    <xf numFmtId="0" fontId="37" fillId="0" borderId="0" xfId="4" applyFont="1" applyFill="1" applyBorder="1" applyAlignment="1" applyProtection="1">
      <alignment horizontal="left"/>
      <protection hidden="1"/>
    </xf>
    <xf numFmtId="2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45" fillId="0" borderId="5" xfId="0" applyFont="1" applyBorder="1" applyProtection="1">
      <protection hidden="1"/>
    </xf>
    <xf numFmtId="0" fontId="42" fillId="0" borderId="0" xfId="0" applyFont="1" applyBorder="1" applyProtection="1">
      <protection hidden="1"/>
    </xf>
    <xf numFmtId="169" fontId="42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Border="1" applyProtection="1"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41" fillId="0" borderId="0" xfId="0" applyNumberFormat="1" applyFont="1" applyFill="1" applyBorder="1" applyAlignment="1" applyProtection="1">
      <alignment horizontal="center" vertical="center"/>
      <protection hidden="1"/>
    </xf>
    <xf numFmtId="169" fontId="25" fillId="0" borderId="0" xfId="0" applyNumberFormat="1" applyFont="1" applyFill="1" applyBorder="1" applyAlignment="1" applyProtection="1">
      <alignment vertical="center"/>
      <protection hidden="1"/>
    </xf>
    <xf numFmtId="169" fontId="41" fillId="0" borderId="5" xfId="0" applyNumberFormat="1" applyFont="1" applyFill="1" applyBorder="1" applyAlignment="1" applyProtection="1">
      <alignment vertical="center"/>
      <protection hidden="1"/>
    </xf>
    <xf numFmtId="2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protection hidden="1"/>
    </xf>
    <xf numFmtId="0" fontId="40" fillId="0" borderId="0" xfId="0" applyFont="1" applyBorder="1" applyAlignment="1" applyProtection="1">
      <protection hidden="1"/>
    </xf>
    <xf numFmtId="0" fontId="25" fillId="0" borderId="0" xfId="0" applyFont="1" applyBorder="1" applyAlignment="1" applyProtection="1">
      <protection hidden="1"/>
    </xf>
    <xf numFmtId="0" fontId="0" fillId="0" borderId="5" xfId="0" applyFont="1" applyBorder="1" applyProtection="1">
      <protection hidden="1"/>
    </xf>
    <xf numFmtId="0" fontId="25" fillId="0" borderId="14" xfId="0" applyFont="1" applyBorder="1" applyAlignment="1" applyProtection="1">
      <protection hidden="1"/>
    </xf>
    <xf numFmtId="0" fontId="25" fillId="0" borderId="12" xfId="0" applyFont="1" applyBorder="1" applyAlignment="1" applyProtection="1">
      <alignment vertical="center"/>
      <protection hidden="1"/>
    </xf>
    <xf numFmtId="170" fontId="25" fillId="0" borderId="12" xfId="0" applyNumberFormat="1" applyFont="1" applyFill="1" applyBorder="1" applyAlignment="1" applyProtection="1">
      <alignment horizontal="center" vertical="center"/>
      <protection hidden="1"/>
    </xf>
    <xf numFmtId="169" fontId="25" fillId="0" borderId="12" xfId="0" applyNumberFormat="1" applyFont="1" applyFill="1" applyBorder="1" applyAlignment="1" applyProtection="1">
      <alignment horizontal="center" vertical="center"/>
      <protection hidden="1"/>
    </xf>
    <xf numFmtId="0" fontId="25" fillId="0" borderId="12" xfId="0" applyFont="1" applyBorder="1" applyProtection="1">
      <protection hidden="1"/>
    </xf>
    <xf numFmtId="0" fontId="25" fillId="0" borderId="15" xfId="0" applyFont="1" applyBorder="1" applyProtection="1">
      <protection hidden="1"/>
    </xf>
    <xf numFmtId="0" fontId="47" fillId="0" borderId="0" xfId="0" applyFont="1" applyFill="1" applyBorder="1" applyAlignment="1" applyProtection="1">
      <alignment vertical="center"/>
      <protection hidden="1"/>
    </xf>
    <xf numFmtId="0" fontId="48" fillId="0" borderId="0" xfId="0" applyFont="1" applyFill="1" applyBorder="1" applyAlignment="1" applyProtection="1">
      <protection hidden="1"/>
    </xf>
    <xf numFmtId="0" fontId="48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Protection="1">
      <protection hidden="1"/>
    </xf>
    <xf numFmtId="0" fontId="48" fillId="0" borderId="0" xfId="0" applyFont="1" applyFill="1" applyBorder="1" applyAlignment="1" applyProtection="1">
      <alignment horizontal="center" vertical="center"/>
      <protection hidden="1"/>
    </xf>
    <xf numFmtId="0" fontId="48" fillId="0" borderId="5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48" fillId="0" borderId="2" xfId="0" applyFont="1" applyFill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vertical="center" shrinkToFit="1"/>
      <protection hidden="1"/>
    </xf>
    <xf numFmtId="2" fontId="20" fillId="0" borderId="0" xfId="0" applyNumberFormat="1" applyFont="1" applyBorder="1" applyAlignment="1" applyProtection="1">
      <alignment horizontal="center" vertical="center"/>
      <protection hidden="1"/>
    </xf>
    <xf numFmtId="0" fontId="31" fillId="0" borderId="5" xfId="0" applyFont="1" applyBorder="1" applyAlignment="1" applyProtection="1">
      <alignment vertical="center" shrinkToFit="1"/>
      <protection hidden="1"/>
    </xf>
    <xf numFmtId="172" fontId="31" fillId="0" borderId="0" xfId="0" applyNumberFormat="1" applyFont="1" applyBorder="1" applyAlignment="1" applyProtection="1">
      <alignment vertical="center" shrinkToFit="1"/>
      <protection hidden="1"/>
    </xf>
    <xf numFmtId="0" fontId="31" fillId="0" borderId="0" xfId="0" applyFont="1" applyBorder="1" applyAlignment="1" applyProtection="1">
      <protection hidden="1"/>
    </xf>
    <xf numFmtId="0" fontId="50" fillId="0" borderId="0" xfId="0" applyFont="1" applyBorder="1" applyAlignment="1" applyProtection="1">
      <alignment horizontal="left" vertical="center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50" fillId="0" borderId="0" xfId="0" applyFont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shrinkToFit="1"/>
      <protection hidden="1"/>
    </xf>
    <xf numFmtId="0" fontId="31" fillId="0" borderId="5" xfId="0" applyFont="1" applyBorder="1" applyAlignment="1" applyProtection="1">
      <alignment shrinkToFit="1"/>
      <protection hidden="1"/>
    </xf>
    <xf numFmtId="0" fontId="31" fillId="0" borderId="0" xfId="0" applyFont="1" applyFill="1" applyBorder="1" applyAlignment="1" applyProtection="1">
      <alignment vertical="center" shrinkToFit="1"/>
      <protection hidden="1"/>
    </xf>
    <xf numFmtId="0" fontId="40" fillId="0" borderId="0" xfId="0" applyFont="1" applyBorder="1" applyAlignment="1" applyProtection="1">
      <alignment vertical="center" shrinkToFit="1"/>
      <protection hidden="1"/>
    </xf>
    <xf numFmtId="0" fontId="52" fillId="0" borderId="0" xfId="0" applyFont="1" applyBorder="1" applyProtection="1">
      <protection hidden="1"/>
    </xf>
    <xf numFmtId="177" fontId="40" fillId="0" borderId="0" xfId="0" applyNumberFormat="1" applyFont="1" applyBorder="1" applyAlignment="1" applyProtection="1">
      <alignment shrinkToFit="1"/>
      <protection hidden="1"/>
    </xf>
    <xf numFmtId="0" fontId="48" fillId="0" borderId="5" xfId="0" applyFont="1" applyBorder="1" applyAlignment="1" applyProtection="1">
      <alignment vertical="center" shrinkToFit="1"/>
      <protection hidden="1"/>
    </xf>
    <xf numFmtId="0" fontId="48" fillId="0" borderId="0" xfId="0" applyFont="1" applyBorder="1" applyAlignment="1" applyProtection="1">
      <alignment vertical="center" shrinkToFit="1"/>
      <protection hidden="1"/>
    </xf>
    <xf numFmtId="0" fontId="45" fillId="0" borderId="16" xfId="0" applyFont="1" applyFill="1" applyBorder="1" applyAlignment="1" applyProtection="1">
      <alignment shrinkToFit="1"/>
      <protection hidden="1"/>
    </xf>
    <xf numFmtId="0" fontId="45" fillId="0" borderId="24" xfId="0" applyFont="1" applyFill="1" applyBorder="1" applyAlignment="1" applyProtection="1">
      <alignment shrinkToFit="1"/>
      <protection hidden="1"/>
    </xf>
    <xf numFmtId="0" fontId="31" fillId="0" borderId="0" xfId="0" applyFont="1" applyFill="1" applyBorder="1" applyProtection="1">
      <protection hidden="1"/>
    </xf>
    <xf numFmtId="176" fontId="31" fillId="0" borderId="0" xfId="0" applyNumberFormat="1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31" fillId="0" borderId="5" xfId="0" applyFont="1" applyFill="1" applyBorder="1" applyAlignment="1" applyProtection="1">
      <alignment shrinkToFit="1"/>
      <protection hidden="1"/>
    </xf>
    <xf numFmtId="0" fontId="31" fillId="0" borderId="6" xfId="0" applyFont="1" applyFill="1" applyBorder="1" applyAlignment="1" applyProtection="1">
      <alignment shrinkToFit="1"/>
      <protection hidden="1"/>
    </xf>
    <xf numFmtId="0" fontId="31" fillId="0" borderId="7" xfId="0" applyFont="1" applyFill="1" applyBorder="1" applyAlignment="1" applyProtection="1">
      <alignment shrinkToFit="1"/>
      <protection hidden="1"/>
    </xf>
    <xf numFmtId="0" fontId="31" fillId="0" borderId="8" xfId="0" applyFont="1" applyFill="1" applyBorder="1" applyAlignment="1" applyProtection="1">
      <alignment shrinkToFit="1"/>
      <protection hidden="1"/>
    </xf>
    <xf numFmtId="177" fontId="51" fillId="0" borderId="0" xfId="0" applyNumberFormat="1" applyFont="1" applyBorder="1"/>
    <xf numFmtId="0" fontId="31" fillId="0" borderId="5" xfId="0" applyFont="1" applyFill="1" applyBorder="1" applyProtection="1">
      <protection hidden="1"/>
    </xf>
    <xf numFmtId="0" fontId="31" fillId="0" borderId="0" xfId="0" applyFont="1" applyFill="1" applyBorder="1" applyAlignment="1" applyProtection="1">
      <alignment shrinkToFit="1"/>
      <protection hidden="1"/>
    </xf>
    <xf numFmtId="0" fontId="31" fillId="0" borderId="0" xfId="0" applyFont="1" applyBorder="1" applyAlignment="1" applyProtection="1">
      <alignment horizontal="left" vertical="center" shrinkToFit="1"/>
      <protection hidden="1"/>
    </xf>
    <xf numFmtId="0" fontId="31" fillId="0" borderId="5" xfId="0" applyFont="1" applyBorder="1" applyAlignment="1" applyProtection="1">
      <alignment horizontal="center" vertical="center" shrinkToFit="1"/>
      <protection hidden="1"/>
    </xf>
    <xf numFmtId="0" fontId="31" fillId="0" borderId="0" xfId="0" applyFont="1" applyBorder="1" applyAlignment="1" applyProtection="1">
      <alignment horizontal="center" vertical="center" shrinkToFit="1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5" xfId="0" applyFont="1" applyFill="1" applyBorder="1" applyAlignment="1" applyProtection="1">
      <alignment horizontal="center"/>
      <protection hidden="1"/>
    </xf>
    <xf numFmtId="0" fontId="41" fillId="0" borderId="0" xfId="0" applyFont="1" applyFill="1" applyBorder="1" applyAlignment="1" applyProtection="1">
      <protection hidden="1"/>
    </xf>
    <xf numFmtId="0" fontId="41" fillId="0" borderId="5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171" fontId="25" fillId="0" borderId="0" xfId="0" applyNumberFormat="1" applyFont="1" applyFill="1" applyBorder="1" applyAlignment="1" applyProtection="1">
      <alignment horizontal="center"/>
      <protection hidden="1"/>
    </xf>
    <xf numFmtId="171" fontId="25" fillId="0" borderId="5" xfId="0" applyNumberFormat="1" applyFont="1" applyFill="1" applyBorder="1" applyAlignment="1" applyProtection="1">
      <alignment horizontal="center"/>
      <protection hidden="1"/>
    </xf>
    <xf numFmtId="0" fontId="50" fillId="0" borderId="0" xfId="0" applyFont="1" applyFill="1" applyBorder="1" applyAlignment="1" applyProtection="1">
      <alignment vertical="center" shrinkToFit="1"/>
      <protection hidden="1"/>
    </xf>
    <xf numFmtId="0" fontId="50" fillId="0" borderId="5" xfId="0" applyFont="1" applyFill="1" applyBorder="1" applyAlignment="1" applyProtection="1">
      <alignment vertical="center" shrinkToFit="1"/>
      <protection hidden="1"/>
    </xf>
    <xf numFmtId="0" fontId="50" fillId="0" borderId="5" xfId="0" applyFont="1" applyFill="1" applyBorder="1" applyAlignment="1" applyProtection="1">
      <alignment shrinkToFit="1"/>
      <protection hidden="1"/>
    </xf>
    <xf numFmtId="0" fontId="50" fillId="0" borderId="0" xfId="0" applyFont="1" applyFill="1" applyBorder="1" applyAlignment="1" applyProtection="1">
      <protection hidden="1"/>
    </xf>
    <xf numFmtId="171" fontId="25" fillId="0" borderId="5" xfId="0" applyNumberFormat="1" applyFont="1" applyBorder="1" applyAlignment="1" applyProtection="1">
      <protection hidden="1"/>
    </xf>
    <xf numFmtId="0" fontId="31" fillId="0" borderId="5" xfId="0" applyFont="1" applyFill="1" applyBorder="1" applyAlignment="1" applyProtection="1">
      <alignment vertical="center" shrinkToFit="1"/>
      <protection hidden="1"/>
    </xf>
    <xf numFmtId="171" fontId="31" fillId="0" borderId="0" xfId="0" applyNumberFormat="1" applyFont="1" applyFill="1" applyBorder="1" applyAlignment="1" applyProtection="1">
      <protection hidden="1"/>
    </xf>
    <xf numFmtId="0" fontId="53" fillId="0" borderId="0" xfId="0" applyFont="1" applyFill="1" applyBorder="1" applyAlignment="1" applyProtection="1">
      <alignment vertical="center" shrinkToFit="1"/>
      <protection hidden="1"/>
    </xf>
    <xf numFmtId="178" fontId="28" fillId="0" borderId="0" xfId="0" applyNumberFormat="1" applyFont="1" applyFill="1" applyBorder="1" applyAlignment="1" applyProtection="1">
      <alignment vertical="center" shrinkToFit="1"/>
      <protection hidden="1"/>
    </xf>
    <xf numFmtId="171" fontId="31" fillId="0" borderId="0" xfId="0" applyNumberFormat="1" applyFont="1" applyBorder="1" applyAlignment="1" applyProtection="1">
      <protection hidden="1"/>
    </xf>
    <xf numFmtId="0" fontId="25" fillId="0" borderId="0" xfId="0" applyFont="1" applyFill="1" applyBorder="1" applyAlignment="1" applyProtection="1">
      <protection hidden="1"/>
    </xf>
    <xf numFmtId="171" fontId="25" fillId="0" borderId="0" xfId="0" applyNumberFormat="1" applyFont="1" applyBorder="1" applyAlignment="1" applyProtection="1">
      <protection hidden="1"/>
    </xf>
    <xf numFmtId="179" fontId="31" fillId="0" borderId="0" xfId="0" applyNumberFormat="1" applyFont="1" applyFill="1" applyBorder="1" applyAlignment="1" applyProtection="1">
      <alignment horizontal="center" vertical="center" shrinkToFit="1"/>
      <protection hidden="1"/>
    </xf>
    <xf numFmtId="179" fontId="31" fillId="0" borderId="5" xfId="0" applyNumberFormat="1" applyFont="1" applyFill="1" applyBorder="1" applyAlignment="1" applyProtection="1">
      <alignment horizontal="center" vertical="center" shrinkToFit="1"/>
      <protection hidden="1"/>
    </xf>
    <xf numFmtId="171" fontId="31" fillId="0" borderId="0" xfId="0" applyNumberFormat="1" applyFont="1" applyFill="1" applyBorder="1" applyAlignment="1" applyProtection="1">
      <alignment horizontal="center" vertical="center" shrinkToFit="1"/>
      <protection hidden="1"/>
    </xf>
    <xf numFmtId="171" fontId="31" fillId="0" borderId="5" xfId="0" applyNumberFormat="1" applyFont="1" applyFill="1" applyBorder="1" applyAlignment="1" applyProtection="1">
      <alignment horizontal="center" vertical="center" shrinkToFit="1"/>
      <protection hidden="1"/>
    </xf>
    <xf numFmtId="171" fontId="31" fillId="0" borderId="0" xfId="0" applyNumberFormat="1" applyFont="1" applyBorder="1" applyAlignment="1" applyProtection="1">
      <alignment horizontal="center" vertical="center" shrinkToFit="1"/>
      <protection hidden="1"/>
    </xf>
    <xf numFmtId="171" fontId="31" fillId="0" borderId="5" xfId="0" applyNumberFormat="1" applyFont="1" applyBorder="1" applyAlignment="1" applyProtection="1">
      <alignment horizontal="center" vertical="center" shrinkToFit="1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protection hidden="1"/>
    </xf>
    <xf numFmtId="169" fontId="31" fillId="0" borderId="0" xfId="0" applyNumberFormat="1" applyFont="1" applyFill="1" applyBorder="1" applyAlignment="1" applyProtection="1">
      <alignment vertical="center"/>
      <protection hidden="1"/>
    </xf>
    <xf numFmtId="0" fontId="31" fillId="0" borderId="7" xfId="0" applyFont="1" applyBorder="1" applyProtection="1">
      <protection hidden="1"/>
    </xf>
    <xf numFmtId="178" fontId="31" fillId="0" borderId="0" xfId="0" applyNumberFormat="1" applyFont="1" applyFill="1" applyBorder="1" applyAlignment="1" applyProtection="1">
      <alignment vertical="center"/>
      <protection hidden="1"/>
    </xf>
    <xf numFmtId="0" fontId="31" fillId="11" borderId="1" xfId="0" applyFont="1" applyFill="1" applyBorder="1" applyAlignment="1" applyProtection="1">
      <protection hidden="1"/>
    </xf>
    <xf numFmtId="0" fontId="31" fillId="11" borderId="2" xfId="0" applyFont="1" applyFill="1" applyBorder="1" applyAlignment="1" applyProtection="1">
      <protection hidden="1"/>
    </xf>
    <xf numFmtId="0" fontId="31" fillId="11" borderId="0" xfId="0" applyFont="1" applyFill="1" applyBorder="1" applyAlignment="1" applyProtection="1">
      <protection hidden="1"/>
    </xf>
    <xf numFmtId="0" fontId="31" fillId="11" borderId="3" xfId="0" applyFont="1" applyFill="1" applyBorder="1" applyAlignment="1" applyProtection="1">
      <protection hidden="1"/>
    </xf>
    <xf numFmtId="0" fontId="28" fillId="0" borderId="0" xfId="0" applyFont="1" applyFill="1" applyBorder="1" applyAlignment="1" applyProtection="1">
      <alignment vertical="center" shrinkToFit="1"/>
      <protection hidden="1"/>
    </xf>
    <xf numFmtId="0" fontId="31" fillId="11" borderId="5" xfId="0" applyFont="1" applyFill="1" applyBorder="1" applyAlignment="1" applyProtection="1">
      <protection hidden="1"/>
    </xf>
    <xf numFmtId="0" fontId="20" fillId="0" borderId="0" xfId="0" applyFont="1" applyBorder="1" applyAlignment="1" applyProtection="1">
      <alignment horizontal="center" wrapText="1"/>
      <protection hidden="1"/>
    </xf>
    <xf numFmtId="0" fontId="13" fillId="0" borderId="0" xfId="0" applyFont="1" applyBorder="1" applyAlignment="1" applyProtection="1">
      <alignment wrapText="1"/>
      <protection hidden="1"/>
    </xf>
    <xf numFmtId="0" fontId="31" fillId="0" borderId="5" xfId="0" applyFont="1" applyBorder="1" applyAlignment="1" applyProtection="1">
      <alignment horizontal="right" vertical="center" shrinkToFit="1"/>
      <protection hidden="1"/>
    </xf>
    <xf numFmtId="0" fontId="31" fillId="0" borderId="0" xfId="0" applyFont="1" applyBorder="1" applyAlignment="1" applyProtection="1">
      <alignment horizontal="right" vertical="center" shrinkToFit="1"/>
      <protection hidden="1"/>
    </xf>
    <xf numFmtId="171" fontId="31" fillId="0" borderId="5" xfId="0" applyNumberFormat="1" applyFont="1" applyFill="1" applyBorder="1" applyAlignment="1" applyProtection="1">
      <alignment vertical="center" shrinkToFit="1"/>
      <protection hidden="1"/>
    </xf>
    <xf numFmtId="0" fontId="31" fillId="0" borderId="0" xfId="0" applyFont="1" applyBorder="1" applyAlignment="1" applyProtection="1">
      <alignment vertical="center" wrapText="1"/>
      <protection hidden="1"/>
    </xf>
    <xf numFmtId="0" fontId="31" fillId="0" borderId="5" xfId="0" applyFont="1" applyFill="1" applyBorder="1" applyAlignment="1" applyProtection="1">
      <alignment horizontal="center" vertical="center" shrinkToFit="1"/>
      <protection hidden="1"/>
    </xf>
    <xf numFmtId="0" fontId="31" fillId="0" borderId="0" xfId="0" applyFont="1" applyFill="1" applyBorder="1" applyAlignment="1" applyProtection="1">
      <alignment vertical="center" wrapText="1"/>
      <protection hidden="1"/>
    </xf>
    <xf numFmtId="172" fontId="31" fillId="0" borderId="0" xfId="0" applyNumberFormat="1" applyFont="1" applyBorder="1" applyAlignment="1" applyProtection="1">
      <alignment vertical="center"/>
      <protection hidden="1"/>
    </xf>
    <xf numFmtId="0" fontId="50" fillId="0" borderId="20" xfId="0" applyFont="1" applyBorder="1" applyAlignment="1" applyProtection="1">
      <alignment vertical="center" shrinkToFit="1"/>
      <protection hidden="1"/>
    </xf>
    <xf numFmtId="0" fontId="50" fillId="0" borderId="21" xfId="0" applyFont="1" applyBorder="1" applyAlignment="1" applyProtection="1">
      <alignment vertical="center" shrinkToFit="1"/>
      <protection hidden="1"/>
    </xf>
    <xf numFmtId="0" fontId="31" fillId="0" borderId="22" xfId="0" applyFont="1" applyFill="1" applyBorder="1" applyAlignment="1" applyProtection="1">
      <alignment vertical="center" shrinkToFit="1"/>
      <protection hidden="1"/>
    </xf>
    <xf numFmtId="0" fontId="31" fillId="0" borderId="14" xfId="0" applyFont="1" applyBorder="1" applyAlignment="1" applyProtection="1">
      <alignment vertical="center" shrinkToFit="1"/>
      <protection hidden="1"/>
    </xf>
    <xf numFmtId="0" fontId="31" fillId="0" borderId="12" xfId="0" applyFont="1" applyBorder="1" applyAlignment="1" applyProtection="1">
      <alignment vertical="center" shrinkToFit="1"/>
      <protection hidden="1"/>
    </xf>
    <xf numFmtId="0" fontId="31" fillId="0" borderId="15" xfId="0" applyFont="1" applyBorder="1" applyAlignment="1" applyProtection="1">
      <alignment vertical="center" shrinkToFit="1"/>
      <protection hidden="1"/>
    </xf>
    <xf numFmtId="178" fontId="28" fillId="0" borderId="27" xfId="0" applyNumberFormat="1" applyFont="1" applyFill="1" applyBorder="1" applyAlignment="1" applyProtection="1">
      <protection hidden="1"/>
    </xf>
    <xf numFmtId="0" fontId="31" fillId="0" borderId="28" xfId="0" applyFont="1" applyBorder="1" applyAlignment="1" applyProtection="1">
      <protection hidden="1"/>
    </xf>
    <xf numFmtId="0" fontId="31" fillId="0" borderId="28" xfId="0" applyFont="1" applyBorder="1" applyProtection="1">
      <protection hidden="1"/>
    </xf>
    <xf numFmtId="0" fontId="31" fillId="0" borderId="29" xfId="0" applyFont="1" applyBorder="1" applyProtection="1">
      <protection hidden="1"/>
    </xf>
    <xf numFmtId="2" fontId="31" fillId="0" borderId="0" xfId="0" applyNumberFormat="1" applyFont="1" applyBorder="1" applyAlignment="1" applyProtection="1">
      <alignment vertical="center"/>
      <protection hidden="1"/>
    </xf>
    <xf numFmtId="0" fontId="31" fillId="0" borderId="5" xfId="0" applyFont="1" applyBorder="1" applyAlignment="1" applyProtection="1">
      <alignment vertical="center"/>
      <protection hidden="1"/>
    </xf>
    <xf numFmtId="178" fontId="38" fillId="0" borderId="30" xfId="0" applyNumberFormat="1" applyFont="1" applyFill="1" applyBorder="1" applyAlignment="1" applyProtection="1">
      <alignment horizontal="left" vertical="center"/>
      <protection hidden="1"/>
    </xf>
    <xf numFmtId="0" fontId="25" fillId="0" borderId="0" xfId="0" applyFont="1" applyBorder="1" applyAlignment="1" applyProtection="1">
      <alignment horizontal="left"/>
      <protection hidden="1"/>
    </xf>
    <xf numFmtId="178" fontId="38" fillId="0" borderId="30" xfId="0" applyNumberFormat="1" applyFont="1" applyFill="1" applyBorder="1" applyAlignment="1" applyProtection="1">
      <protection hidden="1"/>
    </xf>
    <xf numFmtId="2" fontId="20" fillId="0" borderId="0" xfId="0" applyNumberFormat="1" applyFont="1" applyBorder="1" applyAlignment="1" applyProtection="1">
      <alignment horizontal="center" shrinkToFit="1"/>
      <protection hidden="1"/>
    </xf>
    <xf numFmtId="0" fontId="31" fillId="0" borderId="0" xfId="0" applyFont="1" applyBorder="1" applyAlignment="1" applyProtection="1">
      <alignment wrapText="1"/>
      <protection hidden="1"/>
    </xf>
    <xf numFmtId="174" fontId="38" fillId="0" borderId="30" xfId="0" applyNumberFormat="1" applyFont="1" applyFill="1" applyBorder="1" applyAlignment="1" applyProtection="1">
      <protection hidden="1"/>
    </xf>
    <xf numFmtId="0" fontId="25" fillId="0" borderId="0" xfId="0" applyFont="1" applyBorder="1" applyAlignment="1" applyProtection="1">
      <alignment shrinkToFit="1"/>
      <protection hidden="1"/>
    </xf>
    <xf numFmtId="0" fontId="56" fillId="0" borderId="0" xfId="0" applyFont="1" applyBorder="1" applyAlignment="1" applyProtection="1">
      <alignment vertical="center" shrinkToFit="1"/>
      <protection hidden="1"/>
    </xf>
    <xf numFmtId="2" fontId="57" fillId="0" borderId="0" xfId="0" applyNumberFormat="1" applyFont="1" applyBorder="1" applyAlignment="1" applyProtection="1">
      <alignment horizontal="center" vertical="center" shrinkToFit="1"/>
      <protection hidden="1"/>
    </xf>
    <xf numFmtId="0" fontId="31" fillId="0" borderId="32" xfId="0" applyFont="1" applyBorder="1" applyProtection="1">
      <protection hidden="1"/>
    </xf>
    <xf numFmtId="0" fontId="31" fillId="0" borderId="12" xfId="0" applyFont="1" applyBorder="1" applyProtection="1">
      <protection hidden="1"/>
    </xf>
    <xf numFmtId="0" fontId="31" fillId="0" borderId="33" xfId="0" applyFont="1" applyBorder="1" applyProtection="1">
      <protection hidden="1"/>
    </xf>
    <xf numFmtId="0" fontId="31" fillId="0" borderId="6" xfId="0" applyFont="1" applyBorder="1" applyProtection="1">
      <protection hidden="1"/>
    </xf>
    <xf numFmtId="0" fontId="31" fillId="0" borderId="8" xfId="0" applyFont="1" applyBorder="1" applyProtection="1">
      <protection hidden="1"/>
    </xf>
    <xf numFmtId="0" fontId="58" fillId="0" borderId="0" xfId="0" applyFont="1" applyBorder="1" applyProtection="1">
      <protection hidden="1"/>
    </xf>
    <xf numFmtId="0" fontId="31" fillId="0" borderId="3" xfId="0" applyFont="1" applyBorder="1" applyProtection="1">
      <protection hidden="1"/>
    </xf>
    <xf numFmtId="0" fontId="31" fillId="0" borderId="5" xfId="0" applyFont="1" applyBorder="1" applyProtection="1"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8" fillId="0" borderId="0" xfId="0" applyFont="1" applyBorder="1" applyProtection="1">
      <protection hidden="1"/>
    </xf>
    <xf numFmtId="0" fontId="45" fillId="0" borderId="0" xfId="0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Fill="1" applyBorder="1" applyAlignment="1" applyProtection="1">
      <alignment horizontal="center" vertical="center" wrapText="1"/>
      <protection hidden="1"/>
    </xf>
    <xf numFmtId="0" fontId="48" fillId="0" borderId="0" xfId="0" applyFont="1" applyFill="1" applyBorder="1" applyAlignment="1" applyProtection="1">
      <alignment horizontal="center" vertical="center" wrapText="1" shrinkToFit="1"/>
      <protection hidden="1"/>
    </xf>
    <xf numFmtId="0" fontId="37" fillId="0" borderId="5" xfId="0" applyFont="1" applyFill="1" applyBorder="1" applyAlignment="1" applyProtection="1">
      <alignment horizontal="center" vertical="center" shrinkToFit="1"/>
      <protection hidden="1"/>
    </xf>
    <xf numFmtId="2" fontId="22" fillId="0" borderId="0" xfId="0" applyNumberFormat="1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37" fillId="0" borderId="0" xfId="0" applyFont="1" applyBorder="1" applyAlignment="1" applyProtection="1">
      <alignment horizontal="center" vertical="center" shrinkToFit="1"/>
      <protection hidden="1"/>
    </xf>
    <xf numFmtId="0" fontId="37" fillId="0" borderId="5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Protection="1">
      <protection hidden="1"/>
    </xf>
    <xf numFmtId="0" fontId="0" fillId="6" borderId="0" xfId="0" applyFill="1" applyProtection="1">
      <protection hidden="1"/>
    </xf>
    <xf numFmtId="2" fontId="0" fillId="6" borderId="0" xfId="0" applyNumberFormat="1" applyFill="1" applyProtection="1">
      <protection hidden="1"/>
    </xf>
    <xf numFmtId="0" fontId="59" fillId="12" borderId="0" xfId="0" applyFont="1" applyFill="1" applyProtection="1">
      <protection hidden="1"/>
    </xf>
    <xf numFmtId="0" fontId="0" fillId="6" borderId="1" xfId="0" applyFill="1" applyBorder="1" applyProtection="1">
      <protection hidden="1"/>
    </xf>
    <xf numFmtId="0" fontId="59" fillId="6" borderId="2" xfId="0" applyFont="1" applyFill="1" applyBorder="1" applyProtection="1">
      <protection hidden="1"/>
    </xf>
    <xf numFmtId="0" fontId="0" fillId="6" borderId="14" xfId="0" applyFill="1" applyBorder="1" applyProtection="1">
      <protection hidden="1"/>
    </xf>
    <xf numFmtId="0" fontId="59" fillId="6" borderId="12" xfId="0" applyFont="1" applyFill="1" applyBorder="1" applyProtection="1">
      <protection hidden="1"/>
    </xf>
    <xf numFmtId="0" fontId="0" fillId="0" borderId="0" xfId="0" applyProtection="1">
      <protection locked="0"/>
    </xf>
    <xf numFmtId="0" fontId="59" fillId="6" borderId="34" xfId="0" applyFont="1" applyFill="1" applyBorder="1" applyProtection="1">
      <protection hidden="1"/>
    </xf>
    <xf numFmtId="176" fontId="1" fillId="6" borderId="34" xfId="1" applyNumberFormat="1" applyFont="1" applyFill="1" applyBorder="1" applyAlignment="1" applyProtection="1">
      <protection hidden="1"/>
    </xf>
    <xf numFmtId="0" fontId="59" fillId="6" borderId="10" xfId="0" applyFont="1" applyFill="1" applyBorder="1" applyProtection="1">
      <protection hidden="1"/>
    </xf>
    <xf numFmtId="176" fontId="1" fillId="6" borderId="10" xfId="1" applyNumberFormat="1" applyFont="1" applyFill="1" applyBorder="1" applyAlignment="1" applyProtection="1">
      <protection hidden="1"/>
    </xf>
    <xf numFmtId="0" fontId="61" fillId="6" borderId="11" xfId="0" applyFont="1" applyFill="1" applyBorder="1" applyAlignment="1" applyProtection="1">
      <alignment horizontal="center" vertical="center" textRotation="90"/>
      <protection hidden="1"/>
    </xf>
    <xf numFmtId="0" fontId="62" fillId="6" borderId="11" xfId="0" applyFont="1" applyFill="1" applyBorder="1" applyAlignment="1" applyProtection="1">
      <alignment horizontal="center" vertical="center" textRotation="90"/>
      <protection hidden="1"/>
    </xf>
    <xf numFmtId="176" fontId="1" fillId="6" borderId="10" xfId="1" applyNumberFormat="1" applyFont="1" applyFill="1" applyBorder="1" applyAlignment="1" applyProtection="1">
      <alignment horizontal="center"/>
      <protection hidden="1"/>
    </xf>
    <xf numFmtId="0" fontId="62" fillId="6" borderId="17" xfId="0" applyFont="1" applyFill="1" applyBorder="1" applyAlignment="1" applyProtection="1">
      <alignment horizontal="center" vertical="center" textRotation="90"/>
      <protection hidden="1"/>
    </xf>
    <xf numFmtId="0" fontId="62" fillId="6" borderId="34" xfId="0" applyFont="1" applyFill="1" applyBorder="1" applyAlignment="1" applyProtection="1">
      <alignment horizontal="center" vertical="center" textRotation="90"/>
      <protection hidden="1"/>
    </xf>
    <xf numFmtId="176" fontId="63" fillId="6" borderId="10" xfId="1" applyNumberFormat="1" applyFont="1" applyFill="1" applyBorder="1" applyAlignment="1" applyProtection="1">
      <protection hidden="1"/>
    </xf>
    <xf numFmtId="0" fontId="59" fillId="0" borderId="10" xfId="0" applyFont="1" applyFill="1" applyBorder="1" applyProtection="1">
      <protection hidden="1"/>
    </xf>
    <xf numFmtId="176" fontId="1" fillId="0" borderId="10" xfId="1" applyNumberFormat="1" applyFont="1" applyFill="1" applyBorder="1" applyAlignment="1" applyProtection="1">
      <protection hidden="1"/>
    </xf>
    <xf numFmtId="0" fontId="59" fillId="6" borderId="34" xfId="0" applyFont="1" applyFill="1" applyBorder="1" applyAlignment="1" applyProtection="1">
      <alignment horizontal="center" vertical="center" textRotation="90" wrapText="1"/>
      <protection hidden="1"/>
    </xf>
    <xf numFmtId="0" fontId="59" fillId="6" borderId="11" xfId="0" applyFont="1" applyFill="1" applyBorder="1" applyAlignment="1" applyProtection="1">
      <alignment horizontal="center" vertical="center" wrapText="1"/>
      <protection hidden="1"/>
    </xf>
    <xf numFmtId="0" fontId="0" fillId="6" borderId="10" xfId="0" applyFill="1" applyBorder="1" applyProtection="1">
      <protection hidden="1"/>
    </xf>
    <xf numFmtId="0" fontId="59" fillId="6" borderId="10" xfId="0" applyFont="1" applyFill="1" applyBorder="1" applyAlignment="1" applyProtection="1">
      <alignment horizontal="center" vertical="center" wrapText="1"/>
      <protection hidden="1"/>
    </xf>
    <xf numFmtId="0" fontId="59" fillId="0" borderId="10" xfId="0" applyFont="1" applyFill="1" applyBorder="1" applyAlignment="1" applyProtection="1">
      <alignment horizontal="center" vertical="center" wrapText="1"/>
      <protection hidden="1"/>
    </xf>
    <xf numFmtId="0" fontId="64" fillId="0" borderId="37" xfId="0" applyFont="1" applyBorder="1"/>
    <xf numFmtId="0" fontId="64" fillId="0" borderId="0" xfId="0" applyFont="1" applyProtection="1">
      <protection hidden="1"/>
    </xf>
    <xf numFmtId="10" fontId="64" fillId="0" borderId="37" xfId="0" applyNumberFormat="1" applyFont="1" applyBorder="1"/>
    <xf numFmtId="0" fontId="0" fillId="0" borderId="37" xfId="0" applyBorder="1"/>
    <xf numFmtId="0" fontId="7" fillId="0" borderId="37" xfId="0" applyFont="1" applyBorder="1"/>
    <xf numFmtId="10" fontId="0" fillId="0" borderId="37" xfId="0" applyNumberFormat="1" applyBorder="1"/>
    <xf numFmtId="0" fontId="0" fillId="0" borderId="0" xfId="0" applyBorder="1"/>
    <xf numFmtId="0" fontId="0" fillId="0" borderId="0" xfId="0" applyFont="1" applyProtection="1">
      <protection hidden="1"/>
    </xf>
    <xf numFmtId="0" fontId="0" fillId="0" borderId="2" xfId="0" applyFill="1" applyBorder="1" applyAlignment="1" applyProtection="1">
      <protection hidden="1"/>
    </xf>
    <xf numFmtId="0" fontId="0" fillId="0" borderId="0" xfId="0" applyFill="1" applyBorder="1" applyAlignment="1"/>
    <xf numFmtId="0" fontId="0" fillId="0" borderId="0" xfId="0" applyFill="1" applyBorder="1" applyAlignment="1" applyProtection="1">
      <protection hidden="1"/>
    </xf>
    <xf numFmtId="0" fontId="43" fillId="0" borderId="0" xfId="0" applyFont="1" applyProtection="1">
      <protection hidden="1"/>
    </xf>
    <xf numFmtId="171" fontId="43" fillId="0" borderId="0" xfId="0" applyNumberFormat="1" applyFont="1" applyProtection="1">
      <protection hidden="1"/>
    </xf>
    <xf numFmtId="16" fontId="0" fillId="0" borderId="0" xfId="0" applyNumberFormat="1" applyFont="1"/>
    <xf numFmtId="0" fontId="0" fillId="0" borderId="0" xfId="0" applyProtection="1"/>
    <xf numFmtId="0" fontId="48" fillId="0" borderId="3" xfId="0" applyFont="1" applyFill="1" applyBorder="1" applyAlignment="1" applyProtection="1">
      <alignment horizontal="center" vertical="center"/>
      <protection hidden="1"/>
    </xf>
    <xf numFmtId="177" fontId="66" fillId="0" borderId="0" xfId="0" applyNumberFormat="1" applyFont="1" applyBorder="1" applyProtection="1">
      <protection hidden="1"/>
    </xf>
    <xf numFmtId="0" fontId="51" fillId="0" borderId="0" xfId="0" applyFont="1" applyBorder="1" applyProtection="1">
      <protection hidden="1"/>
    </xf>
    <xf numFmtId="0" fontId="66" fillId="0" borderId="0" xfId="0" applyFont="1" applyBorder="1" applyProtection="1">
      <protection hidden="1"/>
    </xf>
    <xf numFmtId="0" fontId="51" fillId="0" borderId="0" xfId="0" applyFont="1" applyBorder="1"/>
    <xf numFmtId="0" fontId="0" fillId="0" borderId="0" xfId="0" applyBorder="1" applyProtection="1"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left" vertical="center"/>
      <protection hidden="1"/>
    </xf>
    <xf numFmtId="0" fontId="45" fillId="0" borderId="23" xfId="0" applyFont="1" applyFill="1" applyBorder="1" applyAlignment="1" applyProtection="1">
      <alignment shrinkToFit="1"/>
      <protection hidden="1"/>
    </xf>
    <xf numFmtId="0" fontId="42" fillId="0" borderId="0" xfId="0" applyFont="1" applyBorder="1" applyAlignment="1" applyProtection="1">
      <alignment vertical="center"/>
      <protection hidden="1"/>
    </xf>
    <xf numFmtId="0" fontId="28" fillId="0" borderId="0" xfId="4" applyFont="1" applyFill="1" applyBorder="1" applyAlignment="1" applyProtection="1">
      <alignment horizontal="left" vertical="center"/>
      <protection hidden="1"/>
    </xf>
    <xf numFmtId="0" fontId="28" fillId="0" borderId="0" xfId="4" applyNumberFormat="1" applyFont="1" applyFill="1" applyBorder="1" applyAlignment="1" applyProtection="1">
      <alignment horizontal="left" vertical="center"/>
      <protection hidden="1"/>
    </xf>
    <xf numFmtId="0" fontId="28" fillId="0" borderId="0" xfId="4" applyFont="1" applyFill="1" applyBorder="1" applyAlignment="1" applyProtection="1">
      <alignment horizontal="left"/>
      <protection hidden="1"/>
    </xf>
    <xf numFmtId="0" fontId="23" fillId="0" borderId="0" xfId="4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protection hidden="1"/>
    </xf>
    <xf numFmtId="178" fontId="55" fillId="15" borderId="30" xfId="0" applyNumberFormat="1" applyFont="1" applyFill="1" applyBorder="1" applyAlignment="1" applyProtection="1">
      <alignment horizontal="center"/>
      <protection hidden="1"/>
    </xf>
    <xf numFmtId="0" fontId="0" fillId="0" borderId="28" xfId="0" applyBorder="1" applyProtection="1">
      <protection hidden="1"/>
    </xf>
    <xf numFmtId="0" fontId="0" fillId="0" borderId="30" xfId="0" applyBorder="1" applyProtection="1">
      <protection hidden="1"/>
    </xf>
    <xf numFmtId="0" fontId="48" fillId="0" borderId="0" xfId="0" applyFont="1" applyFill="1" applyBorder="1" applyAlignment="1" applyProtection="1">
      <alignment vertical="center" shrinkToFit="1"/>
      <protection hidden="1"/>
    </xf>
    <xf numFmtId="173" fontId="31" fillId="13" borderId="17" xfId="0" applyNumberFormat="1" applyFont="1" applyFill="1" applyBorder="1" applyAlignment="1" applyProtection="1">
      <alignment vertical="center" shrinkToFit="1"/>
    </xf>
    <xf numFmtId="0" fontId="0" fillId="15" borderId="17" xfId="0" applyFill="1" applyBorder="1" applyProtection="1">
      <protection hidden="1"/>
    </xf>
    <xf numFmtId="171" fontId="31" fillId="0" borderId="43" xfId="0" applyNumberFormat="1" applyFont="1" applyBorder="1" applyAlignment="1" applyProtection="1">
      <alignment horizontal="center" vertical="center" shrinkToFit="1"/>
      <protection hidden="1"/>
    </xf>
    <xf numFmtId="0" fontId="69" fillId="0" borderId="0" xfId="0" applyFont="1" applyProtection="1">
      <protection locked="0"/>
    </xf>
    <xf numFmtId="0" fontId="31" fillId="0" borderId="43" xfId="0" applyFont="1" applyBorder="1" applyAlignment="1" applyProtection="1">
      <alignment vertical="center" shrinkToFit="1"/>
      <protection hidden="1"/>
    </xf>
    <xf numFmtId="165" fontId="0" fillId="15" borderId="17" xfId="7" applyFont="1" applyFill="1" applyBorder="1" applyProtection="1">
      <protection hidden="1"/>
    </xf>
    <xf numFmtId="173" fontId="31" fillId="13" borderId="2" xfId="0" applyNumberFormat="1" applyFont="1" applyFill="1" applyBorder="1" applyAlignment="1" applyProtection="1">
      <alignment vertical="center" shrinkToFit="1"/>
    </xf>
    <xf numFmtId="173" fontId="31" fillId="13" borderId="0" xfId="0" applyNumberFormat="1" applyFont="1" applyFill="1" applyBorder="1" applyAlignment="1" applyProtection="1">
      <alignment vertical="center" shrinkToFit="1"/>
    </xf>
    <xf numFmtId="0" fontId="0" fillId="15" borderId="1" xfId="0" applyFill="1" applyBorder="1" applyProtection="1">
      <protection hidden="1"/>
    </xf>
    <xf numFmtId="173" fontId="31" fillId="13" borderId="3" xfId="0" applyNumberFormat="1" applyFont="1" applyFill="1" applyBorder="1" applyAlignment="1" applyProtection="1">
      <alignment vertical="center" shrinkToFit="1"/>
    </xf>
    <xf numFmtId="0" fontId="0" fillId="15" borderId="43" xfId="0" applyFill="1" applyBorder="1" applyProtection="1">
      <protection hidden="1"/>
    </xf>
    <xf numFmtId="173" fontId="31" fillId="13" borderId="5" xfId="0" applyNumberFormat="1" applyFont="1" applyFill="1" applyBorder="1" applyAlignment="1" applyProtection="1">
      <alignment vertical="center" shrinkToFit="1"/>
    </xf>
    <xf numFmtId="173" fontId="31" fillId="13" borderId="43" xfId="0" applyNumberFormat="1" applyFont="1" applyFill="1" applyBorder="1" applyAlignment="1" applyProtection="1">
      <alignment vertical="center" shrinkToFit="1"/>
    </xf>
    <xf numFmtId="0" fontId="45" fillId="4" borderId="11" xfId="0" applyFont="1" applyFill="1" applyBorder="1" applyAlignment="1" applyProtection="1">
      <alignment horizontal="center" vertical="center" wrapText="1" shrinkToFit="1"/>
      <protection hidden="1"/>
    </xf>
    <xf numFmtId="0" fontId="45" fillId="4" borderId="34" xfId="0" applyFont="1" applyFill="1" applyBorder="1" applyAlignment="1" applyProtection="1">
      <alignment horizontal="center" vertical="center" wrapText="1" shrinkToFit="1"/>
      <protection hidden="1"/>
    </xf>
    <xf numFmtId="0" fontId="25" fillId="0" borderId="43" xfId="0" applyFont="1" applyBorder="1" applyProtection="1">
      <protection hidden="1"/>
    </xf>
    <xf numFmtId="0" fontId="23" fillId="0" borderId="43" xfId="4" applyFont="1" applyFill="1" applyBorder="1" applyAlignment="1" applyProtection="1">
      <alignment horizontal="center" vertical="center"/>
      <protection hidden="1"/>
    </xf>
    <xf numFmtId="0" fontId="34" fillId="0" borderId="43" xfId="4" applyFont="1" applyFill="1" applyBorder="1" applyAlignment="1" applyProtection="1">
      <alignment horizontal="left" vertical="center"/>
      <protection hidden="1"/>
    </xf>
    <xf numFmtId="0" fontId="38" fillId="0" borderId="43" xfId="4" applyFont="1" applyFill="1" applyBorder="1" applyAlignment="1" applyProtection="1">
      <alignment horizontal="left" vertical="center"/>
      <protection hidden="1"/>
    </xf>
    <xf numFmtId="0" fontId="40" fillId="0" borderId="43" xfId="0" applyFont="1" applyFill="1" applyBorder="1" applyProtection="1">
      <protection hidden="1"/>
    </xf>
    <xf numFmtId="0" fontId="37" fillId="0" borderId="43" xfId="4" applyFont="1" applyFill="1" applyBorder="1" applyAlignment="1" applyProtection="1">
      <alignment horizontal="left" vertical="center"/>
      <protection hidden="1"/>
    </xf>
    <xf numFmtId="0" fontId="33" fillId="0" borderId="43" xfId="4" applyFont="1" applyFill="1" applyBorder="1" applyAlignment="1" applyProtection="1">
      <alignment horizontal="left"/>
      <protection hidden="1"/>
    </xf>
    <xf numFmtId="0" fontId="38" fillId="0" borderId="43" xfId="4" applyFont="1" applyFill="1" applyBorder="1" applyAlignment="1" applyProtection="1">
      <alignment horizontal="left"/>
      <protection hidden="1"/>
    </xf>
    <xf numFmtId="0" fontId="42" fillId="0" borderId="43" xfId="0" applyFont="1" applyBorder="1" applyProtection="1">
      <protection hidden="1"/>
    </xf>
    <xf numFmtId="0" fontId="28" fillId="0" borderId="43" xfId="4" applyFont="1" applyFill="1" applyBorder="1" applyAlignment="1" applyProtection="1">
      <alignment horizontal="left" vertical="center"/>
      <protection hidden="1"/>
    </xf>
    <xf numFmtId="0" fontId="28" fillId="0" borderId="43" xfId="4" applyFont="1" applyBorder="1" applyAlignment="1" applyProtection="1">
      <alignment horizontal="left"/>
      <protection hidden="1"/>
    </xf>
    <xf numFmtId="0" fontId="37" fillId="0" borderId="43" xfId="4" applyFont="1" applyBorder="1" applyAlignment="1" applyProtection="1">
      <alignment horizontal="center"/>
      <protection hidden="1"/>
    </xf>
    <xf numFmtId="0" fontId="45" fillId="0" borderId="43" xfId="0" applyFont="1" applyBorder="1" applyProtection="1">
      <protection hidden="1"/>
    </xf>
    <xf numFmtId="0" fontId="42" fillId="0" borderId="43" xfId="0" applyFont="1" applyBorder="1" applyAlignment="1" applyProtection="1">
      <protection hidden="1"/>
    </xf>
    <xf numFmtId="0" fontId="25" fillId="0" borderId="43" xfId="0" applyFont="1" applyBorder="1" applyAlignment="1" applyProtection="1">
      <alignment vertical="center"/>
      <protection hidden="1"/>
    </xf>
    <xf numFmtId="0" fontId="47" fillId="0" borderId="43" xfId="0" applyFont="1" applyFill="1" applyBorder="1" applyAlignment="1" applyProtection="1">
      <alignment vertical="center"/>
      <protection hidden="1"/>
    </xf>
    <xf numFmtId="0" fontId="31" fillId="0" borderId="43" xfId="0" applyFont="1" applyBorder="1" applyAlignment="1" applyProtection="1">
      <alignment vertical="center"/>
      <protection hidden="1"/>
    </xf>
    <xf numFmtId="0" fontId="48" fillId="0" borderId="43" xfId="0" applyFont="1" applyFill="1" applyBorder="1" applyAlignment="1" applyProtection="1">
      <alignment horizontal="center" vertical="center"/>
      <protection hidden="1"/>
    </xf>
    <xf numFmtId="172" fontId="31" fillId="0" borderId="43" xfId="0" applyNumberFormat="1" applyFont="1" applyBorder="1" applyAlignment="1" applyProtection="1">
      <alignment vertical="center" shrinkToFit="1"/>
      <protection hidden="1"/>
    </xf>
    <xf numFmtId="0" fontId="31" fillId="0" borderId="43" xfId="0" applyFont="1" applyBorder="1" applyProtection="1">
      <protection hidden="1"/>
    </xf>
    <xf numFmtId="0" fontId="50" fillId="0" borderId="43" xfId="0" applyFont="1" applyBorder="1" applyAlignment="1" applyProtection="1">
      <alignment vertical="center"/>
      <protection hidden="1"/>
    </xf>
    <xf numFmtId="0" fontId="50" fillId="0" borderId="43" xfId="0" applyFont="1" applyBorder="1" applyAlignment="1" applyProtection="1">
      <alignment horizontal="left" vertical="center"/>
      <protection hidden="1"/>
    </xf>
    <xf numFmtId="0" fontId="31" fillId="0" borderId="43" xfId="0" applyFont="1" applyBorder="1" applyAlignment="1" applyProtection="1">
      <alignment shrinkToFit="1"/>
      <protection hidden="1"/>
    </xf>
    <xf numFmtId="0" fontId="41" fillId="0" borderId="43" xfId="0" applyFont="1" applyBorder="1" applyAlignment="1" applyProtection="1">
      <alignment vertical="center"/>
      <protection hidden="1"/>
    </xf>
    <xf numFmtId="0" fontId="48" fillId="0" borderId="43" xfId="0" applyFont="1" applyBorder="1" applyAlignment="1" applyProtection="1">
      <alignment vertical="center" shrinkToFit="1"/>
      <protection hidden="1"/>
    </xf>
    <xf numFmtId="0" fontId="0" fillId="0" borderId="43" xfId="0" applyBorder="1"/>
    <xf numFmtId="0" fontId="31" fillId="0" borderId="43" xfId="0" applyFont="1" applyBorder="1" applyAlignment="1" applyProtection="1">
      <alignment horizontal="left" vertical="center" shrinkToFit="1"/>
      <protection hidden="1"/>
    </xf>
    <xf numFmtId="0" fontId="31" fillId="0" borderId="43" xfId="0" applyFont="1" applyBorder="1" applyAlignment="1" applyProtection="1">
      <alignment horizontal="center" vertical="center"/>
      <protection hidden="1"/>
    </xf>
    <xf numFmtId="0" fontId="31" fillId="0" borderId="43" xfId="0" applyFont="1" applyBorder="1" applyAlignment="1" applyProtection="1">
      <alignment horizontal="center" vertical="center" shrinkToFit="1"/>
      <protection hidden="1"/>
    </xf>
    <xf numFmtId="0" fontId="50" fillId="0" borderId="43" xfId="0" applyFont="1" applyFill="1" applyBorder="1" applyAlignment="1" applyProtection="1">
      <alignment vertical="center" shrinkToFit="1"/>
      <protection hidden="1"/>
    </xf>
    <xf numFmtId="0" fontId="31" fillId="0" borderId="43" xfId="0" applyFont="1" applyFill="1" applyBorder="1" applyAlignment="1" applyProtection="1">
      <alignment vertical="center" shrinkToFit="1"/>
      <protection hidden="1"/>
    </xf>
    <xf numFmtId="179" fontId="31" fillId="0" borderId="43" xfId="0" applyNumberFormat="1" applyFont="1" applyFill="1" applyBorder="1" applyAlignment="1" applyProtection="1">
      <alignment horizontal="center" vertical="center" shrinkToFit="1"/>
      <protection hidden="1"/>
    </xf>
    <xf numFmtId="171" fontId="31" fillId="0" borderId="43" xfId="0" applyNumberFormat="1" applyFont="1" applyFill="1" applyBorder="1" applyAlignment="1" applyProtection="1">
      <alignment horizontal="center" vertical="center" shrinkToFit="1"/>
      <protection hidden="1"/>
    </xf>
    <xf numFmtId="0" fontId="31" fillId="11" borderId="43" xfId="0" applyFont="1" applyFill="1" applyBorder="1" applyAlignment="1" applyProtection="1">
      <protection hidden="1"/>
    </xf>
    <xf numFmtId="0" fontId="31" fillId="0" borderId="43" xfId="0" applyFont="1" applyBorder="1" applyAlignment="1" applyProtection="1">
      <alignment horizontal="right" vertical="center" shrinkToFit="1"/>
      <protection hidden="1"/>
    </xf>
    <xf numFmtId="0" fontId="31" fillId="0" borderId="43" xfId="0" applyFont="1" applyFill="1" applyBorder="1" applyAlignment="1" applyProtection="1">
      <alignment vertical="center"/>
      <protection hidden="1"/>
    </xf>
    <xf numFmtId="178" fontId="28" fillId="0" borderId="43" xfId="0" applyNumberFormat="1" applyFont="1" applyFill="1" applyBorder="1" applyAlignment="1" applyProtection="1">
      <protection hidden="1"/>
    </xf>
    <xf numFmtId="0" fontId="31" fillId="0" borderId="43" xfId="0" applyFont="1" applyFill="1" applyBorder="1" applyProtection="1">
      <protection hidden="1"/>
    </xf>
    <xf numFmtId="178" fontId="28" fillId="0" borderId="43" xfId="0" applyNumberFormat="1" applyFont="1" applyFill="1" applyBorder="1" applyAlignment="1" applyProtection="1">
      <alignment horizontal="center"/>
      <protection hidden="1"/>
    </xf>
    <xf numFmtId="0" fontId="28" fillId="0" borderId="43" xfId="0" applyFont="1" applyFill="1" applyBorder="1" applyAlignment="1" applyProtection="1">
      <alignment horizontal="left" vertical="center"/>
      <protection hidden="1"/>
    </xf>
    <xf numFmtId="0" fontId="56" fillId="0" borderId="43" xfId="0" applyFont="1" applyBorder="1" applyAlignment="1" applyProtection="1">
      <alignment vertical="center" shrinkToFit="1"/>
      <protection hidden="1"/>
    </xf>
    <xf numFmtId="0" fontId="37" fillId="0" borderId="43" xfId="0" applyFont="1" applyFill="1" applyBorder="1" applyAlignment="1" applyProtection="1">
      <alignment horizontal="center" vertical="center" shrinkToFit="1"/>
      <protection hidden="1"/>
    </xf>
    <xf numFmtId="0" fontId="37" fillId="0" borderId="43" xfId="0" applyFont="1" applyBorder="1" applyAlignment="1" applyProtection="1">
      <alignment horizontal="center" vertical="center" shrinkToFit="1"/>
      <protection hidden="1"/>
    </xf>
    <xf numFmtId="176" fontId="25" fillId="13" borderId="17" xfId="0" applyNumberFormat="1" applyFont="1" applyFill="1" applyBorder="1" applyAlignment="1" applyProtection="1">
      <alignment horizontal="center" vertical="center" shrinkToFit="1"/>
    </xf>
    <xf numFmtId="181" fontId="25" fillId="13" borderId="17" xfId="0" applyNumberFormat="1" applyFont="1" applyFill="1" applyBorder="1" applyAlignment="1" applyProtection="1">
      <alignment horizontal="center" vertical="center" shrinkToFit="1"/>
    </xf>
    <xf numFmtId="181" fontId="25" fillId="13" borderId="17" xfId="7" applyNumberFormat="1" applyFont="1" applyFill="1" applyBorder="1" applyAlignment="1" applyProtection="1">
      <alignment vertical="center" shrinkToFit="1"/>
    </xf>
    <xf numFmtId="0" fontId="0" fillId="0" borderId="27" xfId="0" applyBorder="1" applyProtection="1">
      <protection hidden="1"/>
    </xf>
    <xf numFmtId="0" fontId="25" fillId="0" borderId="32" xfId="0" applyFont="1" applyBorder="1" applyProtection="1">
      <protection hidden="1"/>
    </xf>
    <xf numFmtId="0" fontId="0" fillId="0" borderId="46" xfId="0" applyFon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40" xfId="0" applyFont="1" applyBorder="1" applyAlignment="1" applyProtection="1">
      <protection hidden="1"/>
    </xf>
    <xf numFmtId="0" fontId="0" fillId="0" borderId="46" xfId="0" applyFont="1" applyBorder="1" applyAlignment="1"/>
    <xf numFmtId="0" fontId="0" fillId="0" borderId="0" xfId="0" applyFont="1" applyBorder="1" applyAlignment="1"/>
    <xf numFmtId="0" fontId="0" fillId="0" borderId="40" xfId="0" applyFont="1" applyBorder="1" applyAlignment="1"/>
    <xf numFmtId="172" fontId="25" fillId="0" borderId="43" xfId="0" applyNumberFormat="1" applyFont="1" applyBorder="1" applyAlignment="1" applyProtection="1">
      <alignment horizontal="center" vertical="center" shrinkToFit="1"/>
      <protection hidden="1"/>
    </xf>
    <xf numFmtId="172" fontId="25" fillId="0" borderId="0" xfId="0" applyNumberFormat="1" applyFont="1" applyBorder="1" applyAlignment="1" applyProtection="1">
      <alignment horizontal="center" vertical="center" shrinkToFit="1"/>
      <protection hidden="1"/>
    </xf>
    <xf numFmtId="169" fontId="25" fillId="0" borderId="0" xfId="0" applyNumberFormat="1" applyFont="1" applyBorder="1" applyAlignment="1" applyProtection="1">
      <alignment vertical="center" shrinkToFit="1"/>
      <protection hidden="1"/>
    </xf>
    <xf numFmtId="172" fontId="25" fillId="0" borderId="5" xfId="0" applyNumberFormat="1" applyFont="1" applyBorder="1" applyAlignment="1" applyProtection="1">
      <alignment vertical="center" shrinkToFit="1"/>
      <protection hidden="1"/>
    </xf>
    <xf numFmtId="0" fontId="0" fillId="0" borderId="43" xfId="0" applyFont="1" applyBorder="1" applyProtection="1">
      <protection hidden="1"/>
    </xf>
    <xf numFmtId="4" fontId="0" fillId="0" borderId="0" xfId="0" applyNumberFormat="1" applyFont="1" applyBorder="1" applyProtection="1">
      <protection hidden="1"/>
    </xf>
    <xf numFmtId="0" fontId="0" fillId="0" borderId="0" xfId="0" applyFont="1" applyBorder="1"/>
    <xf numFmtId="0" fontId="25" fillId="0" borderId="43" xfId="0" applyFont="1" applyBorder="1" applyAlignment="1" applyProtection="1">
      <alignment vertical="center" shrinkToFit="1"/>
      <protection hidden="1"/>
    </xf>
    <xf numFmtId="0" fontId="25" fillId="0" borderId="0" xfId="0" applyFont="1" applyBorder="1" applyAlignment="1" applyProtection="1">
      <alignment vertical="center" shrinkToFit="1"/>
      <protection hidden="1"/>
    </xf>
    <xf numFmtId="0" fontId="25" fillId="0" borderId="5" xfId="0" applyFont="1" applyBorder="1" applyAlignment="1" applyProtection="1">
      <alignment vertical="center" shrinkToFit="1"/>
      <protection hidden="1"/>
    </xf>
    <xf numFmtId="165" fontId="25" fillId="15" borderId="17" xfId="7" applyFont="1" applyFill="1" applyBorder="1" applyAlignment="1" applyProtection="1">
      <alignment horizontal="center"/>
      <protection hidden="1"/>
    </xf>
    <xf numFmtId="173" fontId="25" fillId="13" borderId="17" xfId="0" applyNumberFormat="1" applyFont="1" applyFill="1" applyBorder="1" applyAlignment="1" applyProtection="1">
      <alignment vertical="center" shrinkToFit="1"/>
    </xf>
    <xf numFmtId="0" fontId="0" fillId="0" borderId="46" xfId="0" applyFont="1" applyBorder="1" applyProtection="1">
      <protection hidden="1"/>
    </xf>
    <xf numFmtId="0" fontId="0" fillId="0" borderId="40" xfId="0" applyFont="1" applyBorder="1" applyProtection="1">
      <protection hidden="1"/>
    </xf>
    <xf numFmtId="0" fontId="70" fillId="0" borderId="43" xfId="0" applyFont="1" applyBorder="1" applyAlignment="1" applyProtection="1">
      <alignment vertical="center" shrinkToFit="1"/>
      <protection hidden="1"/>
    </xf>
    <xf numFmtId="0" fontId="70" fillId="0" borderId="0" xfId="0" applyFont="1" applyBorder="1" applyAlignment="1" applyProtection="1">
      <alignment vertical="center" shrinkToFit="1"/>
      <protection hidden="1"/>
    </xf>
    <xf numFmtId="0" fontId="70" fillId="0" borderId="20" xfId="0" applyFont="1" applyBorder="1" applyAlignment="1" applyProtection="1">
      <alignment vertical="center" shrinkToFit="1"/>
      <protection hidden="1"/>
    </xf>
    <xf numFmtId="0" fontId="70" fillId="0" borderId="21" xfId="0" applyFont="1" applyBorder="1" applyAlignment="1" applyProtection="1">
      <alignment vertical="center" shrinkToFit="1"/>
      <protection hidden="1"/>
    </xf>
    <xf numFmtId="0" fontId="70" fillId="0" borderId="22" xfId="0" applyFont="1" applyBorder="1" applyAlignment="1" applyProtection="1">
      <alignment vertical="center" shrinkToFit="1"/>
      <protection hidden="1"/>
    </xf>
    <xf numFmtId="165" fontId="7" fillId="15" borderId="17" xfId="7" applyFont="1" applyFill="1" applyBorder="1" applyProtection="1">
      <protection hidden="1"/>
    </xf>
    <xf numFmtId="173" fontId="70" fillId="13" borderId="17" xfId="0" applyNumberFormat="1" applyFont="1" applyFill="1" applyBorder="1" applyAlignment="1" applyProtection="1">
      <alignment vertical="center" shrinkToFit="1"/>
    </xf>
    <xf numFmtId="181" fontId="70" fillId="13" borderId="19" xfId="7" applyNumberFormat="1" applyFont="1" applyFill="1" applyBorder="1" applyAlignment="1" applyProtection="1">
      <alignment horizontal="center" vertical="center" shrinkToFit="1"/>
    </xf>
    <xf numFmtId="0" fontId="60" fillId="6" borderId="0" xfId="2" applyFill="1" applyProtection="1">
      <protection hidden="1"/>
    </xf>
    <xf numFmtId="0" fontId="60" fillId="12" borderId="0" xfId="2" applyFill="1" applyProtection="1">
      <protection hidden="1"/>
    </xf>
    <xf numFmtId="0" fontId="60" fillId="0" borderId="0" xfId="2" applyProtection="1">
      <protection hidden="1"/>
    </xf>
    <xf numFmtId="0" fontId="0" fillId="6" borderId="43" xfId="0" applyFill="1" applyBorder="1" applyProtection="1">
      <protection hidden="1"/>
    </xf>
    <xf numFmtId="0" fontId="59" fillId="6" borderId="0" xfId="0" applyFont="1" applyFill="1" applyProtection="1">
      <protection hidden="1"/>
    </xf>
    <xf numFmtId="0" fontId="59" fillId="0" borderId="10" xfId="0" applyFont="1" applyBorder="1" applyProtection="1">
      <protection hidden="1"/>
    </xf>
    <xf numFmtId="0" fontId="31" fillId="0" borderId="30" xfId="0" applyFont="1" applyBorder="1" applyAlignment="1" applyProtection="1">
      <alignment vertical="center"/>
      <protection hidden="1"/>
    </xf>
    <xf numFmtId="0" fontId="25" fillId="0" borderId="0" xfId="4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3" fillId="0" borderId="43" xfId="4" applyFont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2" xfId="0" applyFont="1" applyFill="1" applyBorder="1" applyAlignment="1" applyProtection="1">
      <alignment vertical="center"/>
      <protection hidden="1"/>
    </xf>
    <xf numFmtId="0" fontId="25" fillId="15" borderId="11" xfId="0" applyFont="1" applyFill="1" applyBorder="1" applyAlignment="1" applyProtection="1">
      <alignment vertical="center"/>
      <protection hidden="1"/>
    </xf>
    <xf numFmtId="172" fontId="25" fillId="0" borderId="0" xfId="0" applyNumberFormat="1" applyFont="1" applyFill="1" applyBorder="1" applyAlignment="1" applyProtection="1">
      <alignment vertical="center" shrinkToFit="1"/>
      <protection hidden="1"/>
    </xf>
    <xf numFmtId="171" fontId="25" fillId="0" borderId="0" xfId="0" applyNumberFormat="1" applyFont="1" applyFill="1" applyBorder="1" applyAlignment="1" applyProtection="1">
      <alignment vertical="center" shrinkToFit="1"/>
      <protection hidden="1"/>
    </xf>
    <xf numFmtId="0" fontId="0" fillId="15" borderId="17" xfId="0" applyFont="1" applyFill="1" applyBorder="1" applyProtection="1">
      <protection hidden="1"/>
    </xf>
    <xf numFmtId="0" fontId="38" fillId="0" borderId="43" xfId="0" applyFont="1" applyBorder="1" applyAlignment="1" applyProtection="1">
      <protection hidden="1"/>
    </xf>
    <xf numFmtId="0" fontId="38" fillId="0" borderId="0" xfId="0" applyFont="1" applyBorder="1" applyAlignment="1" applyProtection="1">
      <protection hidden="1"/>
    </xf>
    <xf numFmtId="0" fontId="38" fillId="0" borderId="0" xfId="0" applyFont="1" applyBorder="1" applyAlignment="1" applyProtection="1">
      <alignment shrinkToFit="1"/>
      <protection hidden="1"/>
    </xf>
    <xf numFmtId="0" fontId="4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27" xfId="0" applyFont="1" applyBorder="1" applyAlignment="1" applyProtection="1">
      <alignment horizontal="left" vertical="center"/>
      <protection hidden="1"/>
    </xf>
    <xf numFmtId="0" fontId="29" fillId="0" borderId="30" xfId="0" applyFont="1" applyBorder="1" applyProtection="1">
      <protection hidden="1"/>
    </xf>
    <xf numFmtId="0" fontId="31" fillId="0" borderId="30" xfId="0" applyFont="1" applyBorder="1" applyAlignment="1" applyProtection="1">
      <alignment horizontal="left" vertical="center"/>
      <protection hidden="1"/>
    </xf>
    <xf numFmtId="0" fontId="45" fillId="0" borderId="0" xfId="0" applyFont="1" applyFill="1" applyBorder="1" applyProtection="1">
      <protection hidden="1"/>
    </xf>
    <xf numFmtId="0" fontId="45" fillId="0" borderId="0" xfId="0" applyFont="1" applyBorder="1" applyAlignment="1" applyProtection="1">
      <protection hidden="1"/>
    </xf>
    <xf numFmtId="0" fontId="45" fillId="0" borderId="0" xfId="0" applyFont="1" applyFill="1" applyBorder="1" applyAlignment="1" applyProtection="1">
      <protection hidden="1"/>
    </xf>
    <xf numFmtId="0" fontId="45" fillId="0" borderId="0" xfId="0" applyFont="1" applyFill="1" applyBorder="1" applyAlignment="1" applyProtection="1">
      <alignment horizontal="center"/>
      <protection hidden="1"/>
    </xf>
    <xf numFmtId="171" fontId="45" fillId="0" borderId="0" xfId="0" applyNumberFormat="1" applyFont="1" applyFill="1" applyBorder="1" applyAlignment="1" applyProtection="1">
      <protection hidden="1"/>
    </xf>
    <xf numFmtId="171" fontId="45" fillId="0" borderId="0" xfId="0" applyNumberFormat="1" applyFont="1" applyFill="1" applyBorder="1" applyAlignment="1" applyProtection="1">
      <alignment horizontal="center"/>
      <protection hidden="1"/>
    </xf>
    <xf numFmtId="171" fontId="45" fillId="0" borderId="0" xfId="0" applyNumberFormat="1" applyFont="1" applyBorder="1" applyAlignment="1" applyProtection="1"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64" fillId="0" borderId="0" xfId="0" applyFont="1" applyAlignment="1" applyProtection="1">
      <alignment horizontal="center"/>
      <protection hidden="1"/>
    </xf>
    <xf numFmtId="0" fontId="71" fillId="0" borderId="0" xfId="0" applyFont="1" applyAlignment="1" applyProtection="1">
      <alignment horizontal="center"/>
      <protection hidden="1"/>
    </xf>
    <xf numFmtId="0" fontId="25" fillId="0" borderId="43" xfId="0" applyFont="1" applyFill="1" applyBorder="1" applyAlignment="1" applyProtection="1">
      <alignment horizontal="left" vertical="center"/>
      <protection hidden="1"/>
    </xf>
    <xf numFmtId="0" fontId="25" fillId="0" borderId="43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181" fontId="48" fillId="15" borderId="17" xfId="7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/>
    <xf numFmtId="0" fontId="38" fillId="0" borderId="0" xfId="8" applyFont="1" applyProtection="1">
      <protection hidden="1"/>
    </xf>
    <xf numFmtId="0" fontId="73" fillId="0" borderId="0" xfId="8"/>
    <xf numFmtId="0" fontId="78" fillId="0" borderId="0" xfId="8" applyFont="1" applyProtection="1">
      <protection hidden="1"/>
    </xf>
    <xf numFmtId="0" fontId="78" fillId="0" borderId="0" xfId="8" applyFont="1" applyAlignment="1" applyProtection="1">
      <alignment horizontal="left" vertical="center"/>
      <protection hidden="1"/>
    </xf>
    <xf numFmtId="0" fontId="78" fillId="0" borderId="0" xfId="8" applyFont="1" applyAlignment="1" applyProtection="1">
      <alignment vertical="center"/>
      <protection hidden="1"/>
    </xf>
    <xf numFmtId="182" fontId="75" fillId="0" borderId="0" xfId="9" applyAlignment="1" applyProtection="1">
      <alignment horizontal="center"/>
      <protection hidden="1"/>
    </xf>
    <xf numFmtId="0" fontId="87" fillId="0" borderId="0" xfId="8" applyFont="1" applyProtection="1">
      <protection hidden="1"/>
    </xf>
    <xf numFmtId="0" fontId="80" fillId="15" borderId="0" xfId="8" applyFont="1" applyFill="1" applyAlignment="1" applyProtection="1">
      <protection hidden="1"/>
    </xf>
    <xf numFmtId="0" fontId="84" fillId="0" borderId="0" xfId="8" applyFont="1" applyProtection="1">
      <protection hidden="1"/>
    </xf>
    <xf numFmtId="0" fontId="78" fillId="19" borderId="0" xfId="8" applyFont="1" applyFill="1" applyProtection="1">
      <protection hidden="1"/>
    </xf>
    <xf numFmtId="0" fontId="83" fillId="0" borderId="0" xfId="8" applyFont="1" applyProtection="1">
      <protection hidden="1"/>
    </xf>
    <xf numFmtId="0" fontId="78" fillId="20" borderId="0" xfId="8" applyFont="1" applyFill="1" applyAlignment="1" applyProtection="1">
      <alignment horizontal="center" vertical="center"/>
      <protection locked="0" hidden="1"/>
    </xf>
    <xf numFmtId="0" fontId="78" fillId="20" borderId="0" xfId="8" applyFont="1" applyFill="1" applyAlignment="1" applyProtection="1">
      <alignment vertical="center"/>
      <protection locked="0" hidden="1"/>
    </xf>
    <xf numFmtId="10" fontId="78" fillId="0" borderId="71" xfId="15" applyNumberFormat="1" applyFont="1" applyBorder="1" applyAlignment="1" applyProtection="1">
      <alignment horizontal="center"/>
      <protection locked="0" hidden="1"/>
    </xf>
    <xf numFmtId="182" fontId="75" fillId="0" borderId="71" xfId="9" applyBorder="1" applyAlignment="1" applyProtection="1">
      <alignment horizontal="center"/>
      <protection locked="0" hidden="1"/>
    </xf>
    <xf numFmtId="0" fontId="79" fillId="0" borderId="71" xfId="8" applyFont="1" applyBorder="1" applyAlignment="1" applyProtection="1">
      <alignment horizontal="center" vertical="center" wrapText="1"/>
      <protection hidden="1"/>
    </xf>
    <xf numFmtId="183" fontId="75" fillId="0" borderId="71" xfId="9" applyNumberFormat="1" applyBorder="1" applyAlignment="1" applyProtection="1">
      <alignment horizontal="center"/>
      <protection hidden="1"/>
    </xf>
    <xf numFmtId="183" fontId="75" fillId="0" borderId="71" xfId="9" applyNumberFormat="1" applyBorder="1" applyAlignment="1" applyProtection="1">
      <alignment horizontal="center"/>
      <protection locked="0" hidden="1"/>
    </xf>
    <xf numFmtId="0" fontId="78" fillId="0" borderId="0" xfId="8" applyFont="1" applyBorder="1" applyAlignment="1" applyProtection="1">
      <alignment horizontal="center"/>
      <protection hidden="1"/>
    </xf>
    <xf numFmtId="183" fontId="75" fillId="0" borderId="0" xfId="9" applyNumberFormat="1" applyBorder="1" applyAlignment="1" applyProtection="1">
      <alignment horizontal="center"/>
      <protection hidden="1"/>
    </xf>
    <xf numFmtId="182" fontId="75" fillId="0" borderId="0" xfId="9" applyBorder="1" applyProtection="1">
      <protection hidden="1"/>
    </xf>
    <xf numFmtId="172" fontId="45" fillId="15" borderId="0" xfId="0" applyNumberFormat="1" applyFont="1" applyFill="1" applyBorder="1" applyAlignment="1" applyProtection="1">
      <protection hidden="1"/>
    </xf>
    <xf numFmtId="172" fontId="31" fillId="13" borderId="0" xfId="0" applyNumberFormat="1" applyFont="1" applyFill="1" applyBorder="1" applyAlignment="1" applyProtection="1">
      <protection locked="0"/>
    </xf>
    <xf numFmtId="172" fontId="45" fillId="15" borderId="0" xfId="0" applyNumberFormat="1" applyFont="1" applyFill="1" applyBorder="1" applyAlignment="1" applyProtection="1">
      <alignment vertical="center"/>
      <protection hidden="1"/>
    </xf>
    <xf numFmtId="172" fontId="31" fillId="0" borderId="0" xfId="0" applyNumberFormat="1" applyFont="1" applyBorder="1" applyAlignment="1" applyProtection="1">
      <protection hidden="1"/>
    </xf>
    <xf numFmtId="172" fontId="31" fillId="15" borderId="0" xfId="0" applyNumberFormat="1" applyFont="1" applyFill="1" applyBorder="1" applyAlignment="1" applyProtection="1">
      <alignment vertical="center"/>
      <protection hidden="1"/>
    </xf>
    <xf numFmtId="172" fontId="31" fillId="15" borderId="0" xfId="0" applyNumberFormat="1" applyFont="1" applyFill="1" applyBorder="1" applyAlignment="1" applyProtection="1">
      <protection hidden="1"/>
    </xf>
    <xf numFmtId="0" fontId="91" fillId="0" borderId="73" xfId="0" applyFont="1" applyBorder="1" applyProtection="1">
      <protection hidden="1"/>
    </xf>
    <xf numFmtId="172" fontId="91" fillId="0" borderId="0" xfId="0" applyNumberFormat="1" applyFont="1" applyAlignment="1" applyProtection="1">
      <alignment vertical="center"/>
      <protection hidden="1"/>
    </xf>
    <xf numFmtId="172" fontId="92" fillId="0" borderId="0" xfId="0" applyNumberFormat="1" applyFont="1" applyAlignment="1" applyProtection="1">
      <alignment vertical="center"/>
      <protection hidden="1"/>
    </xf>
    <xf numFmtId="172" fontId="91" fillId="0" borderId="0" xfId="0" applyNumberFormat="1" applyFont="1" applyProtection="1">
      <protection hidden="1"/>
    </xf>
    <xf numFmtId="178" fontId="94" fillId="15" borderId="28" xfId="17" applyNumberFormat="1" applyFont="1" applyFill="1" applyBorder="1" applyAlignment="1" applyProtection="1">
      <alignment vertical="center"/>
      <protection hidden="1"/>
    </xf>
    <xf numFmtId="182" fontId="96" fillId="21" borderId="73" xfId="0" applyNumberFormat="1" applyFont="1" applyFill="1" applyBorder="1" applyProtection="1">
      <protection hidden="1"/>
    </xf>
    <xf numFmtId="0" fontId="96" fillId="21" borderId="0" xfId="0" applyFont="1" applyFill="1" applyProtection="1">
      <protection hidden="1"/>
    </xf>
    <xf numFmtId="182" fontId="96" fillId="21" borderId="0" xfId="0" applyNumberFormat="1" applyFont="1" applyFill="1" applyProtection="1">
      <protection hidden="1"/>
    </xf>
    <xf numFmtId="172" fontId="96" fillId="21" borderId="0" xfId="0" applyNumberFormat="1" applyFont="1" applyFill="1" applyProtection="1">
      <protection hidden="1"/>
    </xf>
    <xf numFmtId="0" fontId="79" fillId="0" borderId="73" xfId="0" applyFont="1" applyBorder="1" applyAlignment="1" applyProtection="1">
      <alignment horizontal="center" shrinkToFit="1"/>
      <protection hidden="1"/>
    </xf>
    <xf numFmtId="0" fontId="79" fillId="0" borderId="0" xfId="0" applyFont="1" applyAlignment="1" applyProtection="1">
      <alignment horizontal="center" shrinkToFit="1"/>
      <protection hidden="1"/>
    </xf>
    <xf numFmtId="0" fontId="98" fillId="0" borderId="0" xfId="0" applyFont="1" applyAlignment="1" applyProtection="1">
      <alignment horizontal="center" shrinkToFit="1"/>
      <protection hidden="1"/>
    </xf>
    <xf numFmtId="0" fontId="98" fillId="0" borderId="80" xfId="0" applyFont="1" applyBorder="1" applyAlignment="1" applyProtection="1">
      <alignment horizontal="center" shrinkToFit="1"/>
      <protection hidden="1"/>
    </xf>
    <xf numFmtId="0" fontId="96" fillId="21" borderId="73" xfId="0" applyFont="1" applyFill="1" applyBorder="1" applyProtection="1">
      <protection hidden="1"/>
    </xf>
    <xf numFmtId="0" fontId="79" fillId="0" borderId="80" xfId="0" applyFont="1" applyBorder="1" applyAlignment="1" applyProtection="1">
      <alignment horizontal="center" shrinkToFit="1"/>
      <protection hidden="1"/>
    </xf>
    <xf numFmtId="184" fontId="75" fillId="0" borderId="71" xfId="9" applyNumberFormat="1" applyBorder="1" applyAlignment="1" applyProtection="1">
      <alignment horizontal="center"/>
      <protection hidden="1"/>
    </xf>
    <xf numFmtId="182" fontId="75" fillId="0" borderId="0" xfId="9" applyBorder="1" applyAlignment="1" applyProtection="1">
      <alignment horizontal="center"/>
      <protection hidden="1"/>
    </xf>
    <xf numFmtId="0" fontId="73" fillId="0" borderId="0" xfId="8" applyProtection="1">
      <protection locked="0" hidden="1"/>
    </xf>
    <xf numFmtId="0" fontId="80" fillId="0" borderId="0" xfId="8" applyFont="1" applyProtection="1">
      <protection hidden="1"/>
    </xf>
    <xf numFmtId="10" fontId="78" fillId="0" borderId="0" xfId="15" applyNumberFormat="1" applyFont="1" applyBorder="1" applyAlignment="1" applyProtection="1">
      <alignment horizontal="center"/>
      <protection hidden="1"/>
    </xf>
    <xf numFmtId="0" fontId="73" fillId="0" borderId="0" xfId="8" applyProtection="1">
      <protection hidden="1"/>
    </xf>
    <xf numFmtId="0" fontId="73" fillId="0" borderId="0" xfId="8" applyBorder="1" applyProtection="1">
      <protection hidden="1"/>
    </xf>
    <xf numFmtId="0" fontId="78" fillId="0" borderId="71" xfId="8" applyFont="1" applyBorder="1" applyAlignment="1" applyProtection="1">
      <alignment vertical="center" wrapText="1"/>
      <protection hidden="1"/>
    </xf>
    <xf numFmtId="0" fontId="16" fillId="0" borderId="7" xfId="0" applyFont="1" applyBorder="1" applyAlignment="1" applyProtection="1">
      <alignment horizontal="center" vertical="center" shrinkToFit="1"/>
      <protection hidden="1"/>
    </xf>
    <xf numFmtId="0" fontId="93" fillId="0" borderId="71" xfId="8" applyFont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54" fillId="15" borderId="0" xfId="0" applyFont="1" applyFill="1" applyBorder="1" applyAlignment="1" applyProtection="1">
      <alignment horizontal="left"/>
      <protection hidden="1"/>
    </xf>
    <xf numFmtId="0" fontId="95" fillId="15" borderId="0" xfId="17" applyFont="1" applyFill="1" applyBorder="1" applyAlignment="1" applyProtection="1">
      <alignment horizontal="left"/>
      <protection hidden="1"/>
    </xf>
    <xf numFmtId="0" fontId="66" fillId="15" borderId="0" xfId="17" applyFont="1" applyFill="1" applyBorder="1" applyProtection="1">
      <protection hidden="1"/>
    </xf>
    <xf numFmtId="0" fontId="95" fillId="15" borderId="0" xfId="17" applyFont="1" applyFill="1" applyBorder="1" applyProtection="1">
      <protection hidden="1"/>
    </xf>
    <xf numFmtId="0" fontId="95" fillId="17" borderId="0" xfId="17" applyFont="1" applyFill="1" applyBorder="1" applyProtection="1">
      <protection hidden="1"/>
    </xf>
    <xf numFmtId="0" fontId="31" fillId="0" borderId="81" xfId="0" applyFont="1" applyBorder="1" applyProtection="1">
      <protection hidden="1"/>
    </xf>
    <xf numFmtId="0" fontId="0" fillId="0" borderId="81" xfId="0" applyBorder="1" applyProtection="1">
      <protection hidden="1"/>
    </xf>
    <xf numFmtId="0" fontId="25" fillId="0" borderId="81" xfId="0" applyFont="1" applyBorder="1" applyAlignment="1" applyProtection="1">
      <alignment shrinkToFit="1"/>
      <protection hidden="1"/>
    </xf>
    <xf numFmtId="0" fontId="25" fillId="0" borderId="81" xfId="0" applyFont="1" applyBorder="1" applyProtection="1">
      <protection hidden="1"/>
    </xf>
    <xf numFmtId="0" fontId="25" fillId="13" borderId="33" xfId="0" applyFont="1" applyFill="1" applyBorder="1" applyAlignment="1" applyProtection="1">
      <protection locked="0"/>
    </xf>
    <xf numFmtId="0" fontId="25" fillId="13" borderId="12" xfId="0" applyFont="1" applyFill="1" applyBorder="1" applyAlignment="1" applyProtection="1">
      <protection locked="0"/>
    </xf>
    <xf numFmtId="0" fontId="31" fillId="15" borderId="0" xfId="0" applyFont="1" applyFill="1" applyBorder="1" applyAlignment="1" applyProtection="1">
      <alignment vertical="center"/>
      <protection hidden="1"/>
    </xf>
    <xf numFmtId="0" fontId="31" fillId="15" borderId="43" xfId="0" applyFont="1" applyFill="1" applyBorder="1" applyAlignment="1" applyProtection="1">
      <alignment vertical="center" shrinkToFit="1"/>
      <protection hidden="1"/>
    </xf>
    <xf numFmtId="0" fontId="31" fillId="15" borderId="0" xfId="0" applyFont="1" applyFill="1" applyBorder="1" applyAlignment="1" applyProtection="1">
      <alignment vertical="center" shrinkToFit="1"/>
      <protection hidden="1"/>
    </xf>
    <xf numFmtId="0" fontId="31" fillId="15" borderId="5" xfId="0" applyFont="1" applyFill="1" applyBorder="1" applyAlignment="1" applyProtection="1">
      <alignment vertical="center" shrinkToFit="1"/>
      <protection hidden="1"/>
    </xf>
    <xf numFmtId="182" fontId="75" fillId="0" borderId="0" xfId="9" applyBorder="1" applyAlignment="1" applyProtection="1">
      <alignment horizontal="center"/>
      <protection hidden="1"/>
    </xf>
    <xf numFmtId="0" fontId="78" fillId="0" borderId="0" xfId="8" applyFont="1" applyBorder="1" applyAlignment="1" applyProtection="1">
      <alignment horizontal="left"/>
      <protection hidden="1"/>
    </xf>
    <xf numFmtId="182" fontId="75" fillId="0" borderId="0" xfId="9" applyBorder="1" applyAlignment="1" applyProtection="1">
      <protection hidden="1"/>
    </xf>
    <xf numFmtId="0" fontId="101" fillId="0" borderId="84" xfId="0" applyFont="1" applyBorder="1" applyAlignment="1" applyProtection="1">
      <alignment vertical="center"/>
      <protection hidden="1"/>
    </xf>
    <xf numFmtId="0" fontId="100" fillId="0" borderId="85" xfId="0" applyFont="1" applyBorder="1" applyAlignment="1" applyProtection="1">
      <alignment vertical="center"/>
      <protection hidden="1"/>
    </xf>
    <xf numFmtId="0" fontId="0" fillId="0" borderId="85" xfId="0" applyBorder="1" applyAlignment="1" applyProtection="1">
      <alignment vertical="center"/>
      <protection hidden="1"/>
    </xf>
    <xf numFmtId="0" fontId="99" fillId="0" borderId="85" xfId="0" applyFont="1" applyBorder="1" applyAlignment="1" applyProtection="1">
      <alignment vertical="center"/>
      <protection hidden="1"/>
    </xf>
    <xf numFmtId="181" fontId="100" fillId="0" borderId="85" xfId="7" applyNumberFormat="1" applyFont="1" applyBorder="1" applyAlignment="1" applyProtection="1">
      <alignment vertical="center"/>
      <protection hidden="1"/>
    </xf>
    <xf numFmtId="0" fontId="22" fillId="0" borderId="86" xfId="0" applyFont="1" applyBorder="1" applyAlignment="1" applyProtection="1">
      <alignment vertical="center"/>
      <protection hidden="1"/>
    </xf>
    <xf numFmtId="0" fontId="42" fillId="4" borderId="10" xfId="0" applyFont="1" applyFill="1" applyBorder="1" applyAlignment="1" applyProtection="1">
      <alignment horizontal="center"/>
      <protection locked="0"/>
    </xf>
    <xf numFmtId="0" fontId="42" fillId="4" borderId="10" xfId="0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102" fillId="0" borderId="43" xfId="0" applyFont="1" applyBorder="1"/>
    <xf numFmtId="0" fontId="103" fillId="0" borderId="0" xfId="0" applyFont="1" applyProtection="1">
      <protection hidden="1"/>
    </xf>
    <xf numFmtId="0" fontId="66" fillId="0" borderId="0" xfId="0" applyFont="1" applyProtection="1">
      <protection hidden="1"/>
    </xf>
    <xf numFmtId="0" fontId="66" fillId="0" borderId="46" xfId="0" applyFont="1" applyBorder="1" applyProtection="1">
      <protection hidden="1"/>
    </xf>
    <xf numFmtId="0" fontId="31" fillId="0" borderId="0" xfId="0" applyFont="1" applyProtection="1">
      <protection hidden="1"/>
    </xf>
    <xf numFmtId="181" fontId="102" fillId="0" borderId="46" xfId="24" applyNumberFormat="1" applyFont="1" applyBorder="1" applyProtection="1">
      <protection hidden="1"/>
    </xf>
    <xf numFmtId="181" fontId="102" fillId="0" borderId="0" xfId="24" applyNumberFormat="1" applyFont="1" applyBorder="1" applyProtection="1">
      <protection hidden="1"/>
    </xf>
    <xf numFmtId="0" fontId="104" fillId="0" borderId="43" xfId="0" applyFont="1" applyBorder="1" applyAlignment="1" applyProtection="1">
      <alignment vertical="center"/>
      <protection hidden="1"/>
    </xf>
    <xf numFmtId="0" fontId="66" fillId="0" borderId="0" xfId="0" applyFont="1"/>
    <xf numFmtId="181" fontId="102" fillId="0" borderId="46" xfId="24" applyNumberFormat="1" applyFont="1" applyBorder="1"/>
    <xf numFmtId="181" fontId="102" fillId="0" borderId="0" xfId="24" applyNumberFormat="1" applyFont="1" applyBorder="1"/>
    <xf numFmtId="0" fontId="51" fillId="0" borderId="43" xfId="0" applyFont="1" applyBorder="1" applyProtection="1">
      <protection hidden="1"/>
    </xf>
    <xf numFmtId="0" fontId="40" fillId="0" borderId="0" xfId="0" applyFont="1" applyBorder="1" applyAlignment="1" applyProtection="1">
      <alignment shrinkToFit="1"/>
      <protection hidden="1"/>
    </xf>
    <xf numFmtId="0" fontId="66" fillId="0" borderId="43" xfId="0" applyFont="1" applyBorder="1" applyProtection="1">
      <protection hidden="1"/>
    </xf>
    <xf numFmtId="177" fontId="66" fillId="0" borderId="0" xfId="0" applyNumberFormat="1" applyFont="1" applyBorder="1" applyAlignment="1" applyProtection="1">
      <protection hidden="1"/>
    </xf>
    <xf numFmtId="0" fontId="51" fillId="0" borderId="43" xfId="0" applyFont="1" applyBorder="1"/>
    <xf numFmtId="0" fontId="52" fillId="0" borderId="5" xfId="0" applyFont="1" applyBorder="1" applyProtection="1">
      <protection hidden="1"/>
    </xf>
    <xf numFmtId="177" fontId="66" fillId="0" borderId="5" xfId="0" applyNumberFormat="1" applyFont="1" applyBorder="1" applyAlignment="1" applyProtection="1">
      <protection hidden="1"/>
    </xf>
    <xf numFmtId="177" fontId="66" fillId="0" borderId="5" xfId="0" applyNumberFormat="1" applyFont="1" applyBorder="1" applyProtection="1">
      <protection hidden="1"/>
    </xf>
    <xf numFmtId="0" fontId="16" fillId="0" borderId="16" xfId="0" applyFont="1" applyBorder="1" applyAlignment="1" applyProtection="1">
      <alignment horizontal="center" vertical="center" shrinkToFit="1"/>
      <protection hidden="1"/>
    </xf>
    <xf numFmtId="0" fontId="16" fillId="0" borderId="24" xfId="0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 applyProtection="1">
      <alignment horizontal="center" vertical="center" shrinkToFit="1"/>
      <protection hidden="1"/>
    </xf>
    <xf numFmtId="0" fontId="5" fillId="3" borderId="0" xfId="4" applyFont="1" applyFill="1" applyBorder="1" applyAlignment="1" applyProtection="1">
      <alignment horizontal="left" vertical="center"/>
      <protection hidden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4" applyFont="1" applyFill="1" applyBorder="1" applyAlignment="1" applyProtection="1">
      <alignment horizontal="left" vertical="center"/>
      <protection locked="0"/>
    </xf>
    <xf numFmtId="0" fontId="5" fillId="3" borderId="0" xfId="4" applyFont="1" applyFill="1" applyBorder="1" applyAlignment="1" applyProtection="1">
      <alignment horizontal="center" vertical="center"/>
      <protection hidden="1"/>
    </xf>
    <xf numFmtId="1" fontId="5" fillId="4" borderId="0" xfId="4" applyNumberFormat="1" applyFont="1" applyFill="1" applyBorder="1" applyAlignment="1" applyProtection="1">
      <alignment horizontal="left" vertical="center"/>
      <protection locked="0"/>
    </xf>
    <xf numFmtId="0" fontId="5" fillId="4" borderId="0" xfId="4" applyNumberFormat="1" applyFont="1" applyFill="1" applyBorder="1" applyAlignment="1" applyProtection="1">
      <alignment horizontal="left" vertical="center"/>
      <protection locked="0"/>
    </xf>
    <xf numFmtId="0" fontId="20" fillId="4" borderId="0" xfId="0" applyFont="1" applyFill="1" applyBorder="1" applyAlignment="1" applyProtection="1">
      <alignment horizontal="left" vertical="center"/>
      <protection locked="0"/>
    </xf>
    <xf numFmtId="0" fontId="3" fillId="2" borderId="0" xfId="4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Protection="1">
      <protection hidden="1"/>
    </xf>
    <xf numFmtId="0" fontId="12" fillId="4" borderId="0" xfId="4" applyFont="1" applyFill="1" applyBorder="1" applyAlignment="1" applyProtection="1">
      <alignment horizontal="left" vertical="center"/>
      <protection locked="0"/>
    </xf>
    <xf numFmtId="0" fontId="17" fillId="5" borderId="0" xfId="0" applyFont="1" applyFill="1" applyBorder="1" applyAlignment="1" applyProtection="1">
      <alignment horizontal="center" vertical="center"/>
      <protection hidden="1"/>
    </xf>
    <xf numFmtId="0" fontId="18" fillId="6" borderId="0" xfId="4" applyFont="1" applyFill="1" applyBorder="1" applyAlignment="1" applyProtection="1">
      <alignment horizontal="center" vertical="center"/>
      <protection hidden="1"/>
    </xf>
    <xf numFmtId="0" fontId="16" fillId="4" borderId="0" xfId="4" applyFont="1" applyFill="1" applyBorder="1" applyAlignment="1" applyProtection="1">
      <alignment horizontal="left" vertical="center"/>
      <protection locked="0"/>
    </xf>
    <xf numFmtId="14" fontId="12" fillId="4" borderId="0" xfId="4" applyNumberFormat="1" applyFont="1" applyFill="1" applyBorder="1" applyAlignment="1" applyProtection="1">
      <alignment horizontal="center" vertical="center"/>
      <protection locked="0"/>
    </xf>
    <xf numFmtId="0" fontId="15" fillId="0" borderId="9" xfId="4" applyFont="1" applyFill="1" applyBorder="1" applyAlignment="1" applyProtection="1">
      <alignment horizontal="left"/>
      <protection hidden="1"/>
    </xf>
    <xf numFmtId="49" fontId="16" fillId="4" borderId="0" xfId="4" applyNumberFormat="1" applyFont="1" applyFill="1" applyBorder="1" applyAlignment="1" applyProtection="1">
      <alignment horizontal="left" vertical="center"/>
      <protection locked="0"/>
    </xf>
    <xf numFmtId="167" fontId="16" fillId="0" borderId="0" xfId="4" applyNumberFormat="1" applyFont="1" applyFill="1" applyBorder="1" applyAlignment="1" applyProtection="1">
      <alignment horizontal="center"/>
      <protection hidden="1"/>
    </xf>
    <xf numFmtId="0" fontId="77" fillId="19" borderId="59" xfId="8" applyFont="1" applyFill="1" applyBorder="1" applyAlignment="1" applyProtection="1">
      <alignment horizontal="center" vertical="center"/>
      <protection hidden="1"/>
    </xf>
    <xf numFmtId="0" fontId="77" fillId="19" borderId="0" xfId="8" applyFont="1" applyFill="1" applyBorder="1" applyAlignment="1" applyProtection="1">
      <alignment horizontal="center" vertical="center"/>
      <protection hidden="1"/>
    </xf>
    <xf numFmtId="0" fontId="77" fillId="19" borderId="60" xfId="8" applyFont="1" applyFill="1" applyBorder="1" applyAlignment="1" applyProtection="1">
      <alignment horizontal="center" vertical="center"/>
      <protection hidden="1"/>
    </xf>
    <xf numFmtId="0" fontId="0" fillId="7" borderId="10" xfId="0" applyFont="1" applyFill="1" applyBorder="1" applyAlignment="1" applyProtection="1">
      <alignment horizontal="left"/>
      <protection hidden="1"/>
    </xf>
    <xf numFmtId="167" fontId="16" fillId="4" borderId="0" xfId="4" applyNumberFormat="1" applyFont="1" applyFill="1" applyBorder="1" applyAlignment="1" applyProtection="1">
      <alignment horizontal="left"/>
      <protection locked="0"/>
    </xf>
    <xf numFmtId="0" fontId="5" fillId="3" borderId="0" xfId="4" applyFont="1" applyFill="1" applyBorder="1" applyAlignment="1" applyProtection="1">
      <alignment horizontal="left"/>
      <protection hidden="1"/>
    </xf>
    <xf numFmtId="0" fontId="77" fillId="19" borderId="61" xfId="8" applyFont="1" applyFill="1" applyBorder="1" applyAlignment="1" applyProtection="1">
      <alignment horizontal="center" vertical="center"/>
      <protection hidden="1"/>
    </xf>
    <xf numFmtId="0" fontId="77" fillId="19" borderId="62" xfId="8" applyFont="1" applyFill="1" applyBorder="1" applyAlignment="1" applyProtection="1">
      <alignment horizontal="center" vertical="center"/>
      <protection hidden="1"/>
    </xf>
    <xf numFmtId="0" fontId="77" fillId="19" borderId="63" xfId="8" applyFont="1" applyFill="1" applyBorder="1" applyAlignment="1" applyProtection="1">
      <alignment horizontal="center" vertical="center"/>
      <protection hidden="1"/>
    </xf>
    <xf numFmtId="0" fontId="77" fillId="19" borderId="56" xfId="8" applyFont="1" applyFill="1" applyBorder="1" applyAlignment="1" applyProtection="1">
      <alignment horizontal="center" vertical="center"/>
      <protection hidden="1"/>
    </xf>
    <xf numFmtId="0" fontId="77" fillId="19" borderId="57" xfId="8" applyFont="1" applyFill="1" applyBorder="1" applyAlignment="1" applyProtection="1">
      <alignment horizontal="center" vertical="center"/>
      <protection hidden="1"/>
    </xf>
    <xf numFmtId="0" fontId="77" fillId="19" borderId="58" xfId="8" applyFont="1" applyFill="1" applyBorder="1" applyAlignment="1" applyProtection="1">
      <alignment horizontal="center" vertical="center"/>
      <protection hidden="1"/>
    </xf>
    <xf numFmtId="0" fontId="81" fillId="20" borderId="0" xfId="8" applyFont="1" applyFill="1" applyAlignment="1" applyProtection="1">
      <alignment horizontal="center"/>
      <protection locked="0" hidden="1"/>
    </xf>
    <xf numFmtId="182" fontId="75" fillId="0" borderId="0" xfId="9" applyBorder="1" applyAlignment="1" applyProtection="1">
      <alignment horizontal="center"/>
      <protection hidden="1"/>
    </xf>
    <xf numFmtId="0" fontId="79" fillId="0" borderId="71" xfId="8" applyFont="1" applyBorder="1" applyAlignment="1" applyProtection="1">
      <alignment horizontal="center" vertical="center" wrapText="1"/>
      <protection hidden="1"/>
    </xf>
    <xf numFmtId="182" fontId="75" fillId="0" borderId="71" xfId="9" applyBorder="1" applyAlignment="1" applyProtection="1">
      <alignment horizontal="center"/>
      <protection hidden="1"/>
    </xf>
    <xf numFmtId="0" fontId="84" fillId="0" borderId="64" xfId="8" applyFont="1" applyBorder="1" applyAlignment="1" applyProtection="1">
      <alignment horizontal="center"/>
      <protection hidden="1"/>
    </xf>
    <xf numFmtId="0" fontId="84" fillId="0" borderId="65" xfId="8" applyFont="1" applyBorder="1" applyAlignment="1" applyProtection="1">
      <alignment horizontal="center"/>
      <protection hidden="1"/>
    </xf>
    <xf numFmtId="0" fontId="84" fillId="0" borderId="66" xfId="8" applyFont="1" applyBorder="1" applyAlignment="1" applyProtection="1">
      <alignment horizontal="center"/>
      <protection hidden="1"/>
    </xf>
    <xf numFmtId="0" fontId="84" fillId="0" borderId="67" xfId="8" applyFont="1" applyBorder="1" applyAlignment="1" applyProtection="1">
      <alignment horizontal="center"/>
      <protection hidden="1"/>
    </xf>
    <xf numFmtId="0" fontId="84" fillId="0" borderId="0" xfId="8" applyFont="1" applyBorder="1" applyAlignment="1" applyProtection="1">
      <alignment horizontal="center"/>
      <protection hidden="1"/>
    </xf>
    <xf numFmtId="0" fontId="84" fillId="0" borderId="55" xfId="8" applyFont="1" applyBorder="1" applyAlignment="1" applyProtection="1">
      <alignment horizontal="center"/>
      <protection hidden="1"/>
    </xf>
    <xf numFmtId="0" fontId="84" fillId="0" borderId="68" xfId="8" applyFont="1" applyBorder="1" applyAlignment="1" applyProtection="1">
      <alignment horizontal="center"/>
      <protection hidden="1"/>
    </xf>
    <xf numFmtId="0" fontId="84" fillId="0" borderId="69" xfId="8" applyFont="1" applyBorder="1" applyAlignment="1" applyProtection="1">
      <alignment horizontal="center"/>
      <protection hidden="1"/>
    </xf>
    <xf numFmtId="0" fontId="84" fillId="0" borderId="70" xfId="8" applyFont="1" applyBorder="1" applyAlignment="1" applyProtection="1">
      <alignment horizontal="center"/>
      <protection hidden="1"/>
    </xf>
    <xf numFmtId="0" fontId="86" fillId="0" borderId="71" xfId="8" applyFont="1" applyBorder="1" applyAlignment="1" applyProtection="1">
      <alignment horizontal="center" vertical="center" wrapText="1"/>
      <protection hidden="1"/>
    </xf>
    <xf numFmtId="0" fontId="88" fillId="19" borderId="0" xfId="8" applyFont="1" applyFill="1" applyAlignment="1" applyProtection="1">
      <alignment horizontal="center"/>
      <protection hidden="1"/>
    </xf>
    <xf numFmtId="0" fontId="93" fillId="0" borderId="75" xfId="8" applyFont="1" applyBorder="1" applyAlignment="1" applyProtection="1">
      <alignment horizontal="center" vertical="center" wrapText="1"/>
      <protection hidden="1"/>
    </xf>
    <xf numFmtId="0" fontId="93" fillId="0" borderId="76" xfId="8" applyFont="1" applyBorder="1" applyAlignment="1" applyProtection="1">
      <alignment horizontal="center" vertical="center" wrapText="1"/>
      <protection hidden="1"/>
    </xf>
    <xf numFmtId="0" fontId="0" fillId="8" borderId="0" xfId="0" applyFill="1" applyBorder="1" applyAlignment="1" applyProtection="1">
      <protection hidden="1"/>
    </xf>
    <xf numFmtId="0" fontId="32" fillId="0" borderId="0" xfId="0" applyNumberFormat="1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181" fontId="72" fillId="0" borderId="0" xfId="0" applyNumberFormat="1" applyFont="1" applyBorder="1" applyAlignment="1" applyProtection="1">
      <alignment horizontal="center"/>
      <protection hidden="1"/>
    </xf>
    <xf numFmtId="49" fontId="33" fillId="0" borderId="0" xfId="4" applyNumberFormat="1" applyFont="1" applyFill="1" applyBorder="1" applyAlignment="1" applyProtection="1">
      <alignment horizontal="center" vertical="center"/>
      <protection hidden="1"/>
    </xf>
    <xf numFmtId="0" fontId="25" fillId="7" borderId="17" xfId="0" applyFont="1" applyFill="1" applyBorder="1" applyAlignment="1" applyProtection="1">
      <alignment horizontal="left" vertical="center"/>
      <protection locked="0"/>
    </xf>
    <xf numFmtId="0" fontId="25" fillId="7" borderId="5" xfId="0" applyFont="1" applyFill="1" applyBorder="1" applyAlignment="1" applyProtection="1">
      <alignment horizontal="left" vertical="center"/>
      <protection locked="0"/>
    </xf>
    <xf numFmtId="169" fontId="25" fillId="7" borderId="5" xfId="0" applyNumberFormat="1" applyFont="1" applyFill="1" applyBorder="1" applyAlignment="1" applyProtection="1">
      <alignment horizontal="center" vertical="center" shrinkToFit="1"/>
      <protection locked="0"/>
    </xf>
    <xf numFmtId="171" fontId="25" fillId="7" borderId="17" xfId="0" applyNumberFormat="1" applyFont="1" applyFill="1" applyBorder="1" applyAlignment="1" applyProtection="1">
      <alignment horizontal="center" vertical="center" shrinkToFit="1"/>
      <protection locked="0"/>
    </xf>
    <xf numFmtId="172" fontId="25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34" fillId="0" borderId="6" xfId="4" applyFont="1" applyFill="1" applyBorder="1" applyAlignment="1" applyProtection="1">
      <alignment vertical="center"/>
      <protection hidden="1"/>
    </xf>
    <xf numFmtId="0" fontId="10" fillId="0" borderId="8" xfId="0" applyFont="1" applyBorder="1" applyAlignment="1"/>
    <xf numFmtId="14" fontId="28" fillId="0" borderId="0" xfId="4" applyNumberFormat="1" applyFont="1" applyFill="1" applyBorder="1" applyAlignment="1" applyProtection="1">
      <alignment horizontal="center" vertical="center"/>
      <protection hidden="1"/>
    </xf>
    <xf numFmtId="0" fontId="28" fillId="0" borderId="0" xfId="4" applyFont="1" applyFill="1" applyBorder="1" applyAlignment="1" applyProtection="1">
      <alignment horizontal="left" vertical="center"/>
      <protection hidden="1"/>
    </xf>
    <xf numFmtId="14" fontId="46" fillId="0" borderId="0" xfId="4" applyNumberFormat="1" applyFont="1" applyFill="1" applyBorder="1" applyAlignment="1" applyProtection="1">
      <alignment horizontal="center" vertical="center" shrinkToFit="1"/>
      <protection hidden="1"/>
    </xf>
    <xf numFmtId="0" fontId="37" fillId="0" borderId="0" xfId="4" applyNumberFormat="1" applyFont="1" applyFill="1" applyBorder="1" applyAlignment="1" applyProtection="1">
      <alignment horizontal="left" vertical="center"/>
      <protection hidden="1"/>
    </xf>
    <xf numFmtId="0" fontId="37" fillId="0" borderId="0" xfId="4" applyFont="1" applyFill="1" applyBorder="1" applyAlignment="1" applyProtection="1">
      <alignment horizontal="left"/>
      <protection hidden="1"/>
    </xf>
    <xf numFmtId="170" fontId="26" fillId="7" borderId="0" xfId="0" applyNumberFormat="1" applyFont="1" applyFill="1" applyBorder="1" applyAlignment="1" applyProtection="1">
      <alignment horizontal="center" vertical="center"/>
      <protection locked="0"/>
    </xf>
    <xf numFmtId="1" fontId="34" fillId="0" borderId="43" xfId="4" applyNumberFormat="1" applyFont="1" applyFill="1" applyBorder="1" applyAlignment="1" applyProtection="1">
      <alignment horizontal="left" vertical="center"/>
      <protection hidden="1"/>
    </xf>
    <xf numFmtId="1" fontId="10" fillId="0" borderId="5" xfId="0" applyNumberFormat="1" applyFont="1" applyBorder="1" applyAlignment="1">
      <alignment horizontal="left" vertical="center"/>
    </xf>
    <xf numFmtId="0" fontId="40" fillId="0" borderId="43" xfId="0" applyFont="1" applyFill="1" applyBorder="1" applyAlignment="1" applyProtection="1">
      <protection hidden="1"/>
    </xf>
    <xf numFmtId="0" fontId="10" fillId="0" borderId="5" xfId="0" applyFont="1" applyBorder="1" applyAlignment="1">
      <alignment horizontal="center" vertical="center"/>
    </xf>
    <xf numFmtId="167" fontId="33" fillId="0" borderId="5" xfId="4" applyNumberFormat="1" applyFont="1" applyFill="1" applyBorder="1" applyAlignment="1" applyProtection="1">
      <alignment horizontal="left"/>
      <protection hidden="1"/>
    </xf>
    <xf numFmtId="167" fontId="33" fillId="0" borderId="0" xfId="4" applyNumberFormat="1" applyFont="1" applyFill="1" applyBorder="1" applyAlignment="1" applyProtection="1">
      <alignment horizontal="center" vertical="center"/>
      <protection hidden="1"/>
    </xf>
    <xf numFmtId="2" fontId="42" fillId="0" borderId="17" xfId="0" applyNumberFormat="1" applyFont="1" applyFill="1" applyBorder="1" applyAlignment="1" applyProtection="1">
      <alignment horizontal="center" vertical="center" shrinkToFit="1"/>
      <protection locked="0"/>
    </xf>
    <xf numFmtId="2" fontId="42" fillId="0" borderId="44" xfId="0" applyNumberFormat="1" applyFont="1" applyFill="1" applyBorder="1" applyAlignment="1" applyProtection="1">
      <alignment horizontal="center" vertical="center" shrinkToFit="1"/>
      <protection locked="0"/>
    </xf>
    <xf numFmtId="2" fontId="42" fillId="0" borderId="39" xfId="0" applyNumberFormat="1" applyFont="1" applyFill="1" applyBorder="1" applyAlignment="1" applyProtection="1">
      <alignment horizontal="center" vertical="center" shrinkToFit="1"/>
      <protection locked="0"/>
    </xf>
    <xf numFmtId="2" fontId="42" fillId="0" borderId="45" xfId="0" applyNumberFormat="1" applyFont="1" applyFill="1" applyBorder="1" applyAlignment="1" applyProtection="1">
      <alignment horizontal="center" vertical="center" shrinkToFit="1"/>
      <protection locked="0"/>
    </xf>
    <xf numFmtId="10" fontId="0" fillId="7" borderId="5" xfId="0" applyNumberFormat="1" applyFont="1" applyFill="1" applyBorder="1" applyAlignment="1" applyProtection="1">
      <protection locked="0"/>
    </xf>
    <xf numFmtId="169" fontId="25" fillId="0" borderId="17" xfId="0" applyNumberFormat="1" applyFont="1" applyFill="1" applyBorder="1" applyAlignment="1" applyProtection="1">
      <alignment horizontal="center" vertical="center" shrinkToFit="1"/>
      <protection hidden="1"/>
    </xf>
    <xf numFmtId="171" fontId="25" fillId="0" borderId="17" xfId="0" applyNumberFormat="1" applyFont="1" applyFill="1" applyBorder="1" applyAlignment="1" applyProtection="1">
      <alignment horizontal="center" vertical="center" shrinkToFit="1"/>
    </xf>
    <xf numFmtId="171" fontId="25" fillId="0" borderId="43" xfId="0" applyNumberFormat="1" applyFont="1" applyFill="1" applyBorder="1" applyAlignment="1" applyProtection="1">
      <alignment horizontal="center" vertical="center" shrinkToFit="1"/>
      <protection hidden="1"/>
    </xf>
    <xf numFmtId="169" fontId="25" fillId="9" borderId="17" xfId="0" applyNumberFormat="1" applyFont="1" applyFill="1" applyBorder="1" applyAlignment="1" applyProtection="1">
      <alignment horizontal="center" vertical="center" shrinkToFit="1"/>
      <protection hidden="1"/>
    </xf>
    <xf numFmtId="171" fontId="25" fillId="0" borderId="17" xfId="0" applyNumberFormat="1" applyFont="1" applyFill="1" applyBorder="1" applyAlignment="1" applyProtection="1">
      <alignment horizontal="center" vertical="center" shrinkToFit="1"/>
      <protection hidden="1"/>
    </xf>
    <xf numFmtId="173" fontId="42" fillId="7" borderId="0" xfId="0" applyNumberFormat="1" applyFont="1" applyFill="1" applyBorder="1" applyAlignment="1" applyProtection="1">
      <alignment horizontal="center" vertical="center" shrinkToFit="1"/>
      <protection locked="0"/>
    </xf>
    <xf numFmtId="173" fontId="42" fillId="7" borderId="5" xfId="0" applyNumberFormat="1" applyFont="1" applyFill="1" applyBorder="1" applyAlignment="1" applyProtection="1">
      <alignment horizontal="center" vertical="center" shrinkToFit="1"/>
      <protection locked="0"/>
    </xf>
    <xf numFmtId="2" fontId="42" fillId="0" borderId="43" xfId="0" applyNumberFormat="1" applyFont="1" applyFill="1" applyBorder="1" applyAlignment="1" applyProtection="1">
      <alignment horizontal="center" vertical="center" shrinkToFit="1"/>
      <protection locked="0"/>
    </xf>
    <xf numFmtId="2" fontId="42" fillId="0" borderId="0" xfId="0" applyNumberFormat="1" applyFont="1" applyFill="1" applyBorder="1" applyAlignment="1" applyProtection="1">
      <alignment horizontal="center" vertical="center" shrinkToFit="1"/>
      <protection locked="0"/>
    </xf>
    <xf numFmtId="2" fontId="42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23" fillId="4" borderId="11" xfId="0" applyFont="1" applyFill="1" applyBorder="1" applyAlignment="1" applyProtection="1">
      <alignment horizontal="center"/>
      <protection hidden="1"/>
    </xf>
    <xf numFmtId="0" fontId="23" fillId="0" borderId="0" xfId="4" applyFont="1" applyFill="1" applyBorder="1" applyAlignment="1" applyProtection="1">
      <alignment horizontal="center" vertical="center"/>
      <protection hidden="1"/>
    </xf>
    <xf numFmtId="0" fontId="23" fillId="0" borderId="43" xfId="4" applyFont="1" applyFill="1" applyBorder="1" applyAlignment="1" applyProtection="1">
      <alignment horizontal="left" vertical="center"/>
      <protection hidden="1"/>
    </xf>
    <xf numFmtId="166" fontId="27" fillId="7" borderId="0" xfId="4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hidden="1"/>
    </xf>
    <xf numFmtId="168" fontId="44" fillId="0" borderId="5" xfId="0" applyNumberFormat="1" applyFont="1" applyBorder="1" applyAlignment="1" applyProtection="1">
      <alignment horizontal="left" vertical="center"/>
      <protection hidden="1"/>
    </xf>
    <xf numFmtId="0" fontId="41" fillId="0" borderId="5" xfId="0" applyFont="1" applyFill="1" applyBorder="1" applyAlignment="1" applyProtection="1">
      <alignment horizontal="left" vertical="center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6" fillId="0" borderId="5" xfId="4" applyFont="1" applyFill="1" applyBorder="1" applyAlignment="1" applyProtection="1">
      <alignment horizontal="left" vertical="center"/>
      <protection hidden="1"/>
    </xf>
    <xf numFmtId="0" fontId="38" fillId="0" borderId="0" xfId="4" applyFont="1" applyFill="1" applyBorder="1" applyAlignment="1" applyProtection="1">
      <alignment horizontal="left" vertical="center"/>
      <protection hidden="1"/>
    </xf>
    <xf numFmtId="0" fontId="33" fillId="0" borderId="5" xfId="4" applyFont="1" applyFill="1" applyBorder="1" applyAlignment="1" applyProtection="1">
      <alignment horizontal="left" vertical="center"/>
      <protection hidden="1"/>
    </xf>
    <xf numFmtId="0" fontId="23" fillId="4" borderId="10" xfId="4" applyFont="1" applyFill="1" applyBorder="1" applyAlignment="1" applyProtection="1">
      <alignment horizontal="center" vertical="center"/>
      <protection hidden="1"/>
    </xf>
    <xf numFmtId="0" fontId="33" fillId="7" borderId="10" xfId="4" applyFont="1" applyFill="1" applyBorder="1" applyAlignment="1" applyProtection="1">
      <alignment horizontal="center" vertical="center"/>
      <protection hidden="1"/>
    </xf>
    <xf numFmtId="0" fontId="36" fillId="0" borderId="3" xfId="4" applyNumberFormat="1" applyFont="1" applyFill="1" applyBorder="1" applyAlignment="1" applyProtection="1">
      <alignment horizontal="left" vertical="center" wrapText="1"/>
      <protection hidden="1"/>
    </xf>
    <xf numFmtId="49" fontId="10" fillId="0" borderId="5" xfId="0" applyNumberFormat="1" applyFont="1" applyBorder="1" applyAlignment="1">
      <alignment horizontal="left" vertical="center"/>
    </xf>
    <xf numFmtId="166" fontId="27" fillId="7" borderId="7" xfId="4" applyNumberFormat="1" applyFont="1" applyFill="1" applyBorder="1" applyAlignment="1" applyProtection="1">
      <alignment horizontal="center" vertical="center"/>
      <protection locked="0"/>
    </xf>
    <xf numFmtId="0" fontId="33" fillId="0" borderId="2" xfId="4" applyFont="1" applyFill="1" applyBorder="1" applyAlignment="1" applyProtection="1">
      <alignment horizontal="center" vertical="center"/>
      <protection hidden="1"/>
    </xf>
    <xf numFmtId="0" fontId="33" fillId="0" borderId="3" xfId="4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41" fillId="0" borderId="5" xfId="0" applyFont="1" applyFill="1" applyBorder="1" applyAlignment="1" applyProtection="1">
      <alignment horizontal="center" vertical="center"/>
      <protection hidden="1"/>
    </xf>
    <xf numFmtId="49" fontId="28" fillId="0" borderId="5" xfId="4" applyNumberFormat="1" applyFont="1" applyFill="1" applyBorder="1" applyAlignment="1" applyProtection="1">
      <alignment horizontal="center" vertical="center"/>
      <protection hidden="1"/>
    </xf>
    <xf numFmtId="0" fontId="28" fillId="0" borderId="12" xfId="4" applyFont="1" applyFill="1" applyBorder="1" applyAlignment="1" applyProtection="1">
      <alignment horizontal="left" vertical="center" shrinkToFit="1"/>
      <protection hidden="1"/>
    </xf>
    <xf numFmtId="0" fontId="26" fillId="4" borderId="13" xfId="0" applyFont="1" applyFill="1" applyBorder="1" applyAlignment="1" applyProtection="1">
      <alignment horizontal="center" vertical="center"/>
      <protection hidden="1"/>
    </xf>
    <xf numFmtId="169" fontId="26" fillId="7" borderId="0" xfId="0" applyNumberFormat="1" applyFont="1" applyFill="1" applyBorder="1" applyAlignment="1" applyProtection="1">
      <alignment horizontal="center" vertical="center"/>
      <protection locked="0"/>
    </xf>
    <xf numFmtId="169" fontId="4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5" fillId="7" borderId="0" xfId="0" applyFont="1" applyFill="1" applyBorder="1" applyAlignment="1" applyProtection="1">
      <alignment horizontal="center"/>
      <protection locked="0"/>
    </xf>
    <xf numFmtId="0" fontId="25" fillId="7" borderId="10" xfId="0" applyFont="1" applyFill="1" applyBorder="1" applyAlignment="1" applyProtection="1">
      <alignment horizontal="center"/>
      <protection locked="0"/>
    </xf>
    <xf numFmtId="0" fontId="47" fillId="4" borderId="10" xfId="0" applyFont="1" applyFill="1" applyBorder="1" applyAlignment="1" applyProtection="1">
      <alignment horizontal="center" vertical="center"/>
      <protection hidden="1"/>
    </xf>
    <xf numFmtId="0" fontId="48" fillId="4" borderId="10" xfId="0" applyFont="1" applyFill="1" applyBorder="1" applyAlignment="1" applyProtection="1">
      <alignment horizontal="center" wrapText="1"/>
      <protection hidden="1"/>
    </xf>
    <xf numFmtId="0" fontId="48" fillId="4" borderId="10" xfId="0" applyFont="1" applyFill="1" applyBorder="1" applyAlignment="1" applyProtection="1">
      <alignment horizontal="center" vertical="center" wrapText="1"/>
      <protection hidden="1"/>
    </xf>
    <xf numFmtId="0" fontId="45" fillId="4" borderId="16" xfId="0" applyFont="1" applyFill="1" applyBorder="1" applyAlignment="1" applyProtection="1">
      <alignment horizontal="center" vertical="center" wrapText="1"/>
      <protection hidden="1"/>
    </xf>
    <xf numFmtId="0" fontId="48" fillId="4" borderId="23" xfId="0" applyFont="1" applyFill="1" applyBorder="1" applyAlignment="1" applyProtection="1">
      <alignment horizontal="center" vertical="center" wrapText="1" shrinkToFit="1"/>
      <protection hidden="1"/>
    </xf>
    <xf numFmtId="0" fontId="48" fillId="4" borderId="10" xfId="0" applyFont="1" applyFill="1" applyBorder="1" applyAlignment="1" applyProtection="1">
      <alignment horizontal="center" vertical="center" wrapText="1" shrinkToFit="1"/>
      <protection hidden="1"/>
    </xf>
    <xf numFmtId="0" fontId="47" fillId="4" borderId="16" xfId="0" applyFont="1" applyFill="1" applyBorder="1" applyAlignment="1" applyProtection="1">
      <alignment horizontal="center" vertical="center" textRotation="180" wrapText="1"/>
      <protection hidden="1"/>
    </xf>
    <xf numFmtId="169" fontId="32" fillId="16" borderId="0" xfId="0" applyNumberFormat="1" applyFont="1" applyFill="1" applyBorder="1" applyAlignment="1" applyProtection="1">
      <alignment horizontal="center" vertical="center"/>
      <protection locked="0"/>
    </xf>
    <xf numFmtId="169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4" borderId="50" xfId="0" applyFont="1" applyFill="1" applyBorder="1" applyAlignment="1" applyProtection="1">
      <alignment horizontal="center" vertical="center" wrapText="1" shrinkToFit="1"/>
      <protection hidden="1"/>
    </xf>
    <xf numFmtId="0" fontId="25" fillId="4" borderId="48" xfId="0" applyFont="1" applyFill="1" applyBorder="1" applyAlignment="1" applyProtection="1">
      <alignment horizontal="center" vertical="center" wrapText="1" shrinkToFit="1"/>
      <protection hidden="1"/>
    </xf>
    <xf numFmtId="0" fontId="25" fillId="4" borderId="49" xfId="0" applyFont="1" applyFill="1" applyBorder="1" applyAlignment="1" applyProtection="1">
      <alignment horizontal="center" vertical="center" wrapText="1" shrinkToFit="1"/>
      <protection hidden="1"/>
    </xf>
    <xf numFmtId="0" fontId="25" fillId="4" borderId="43" xfId="0" applyFont="1" applyFill="1" applyBorder="1" applyAlignment="1" applyProtection="1">
      <alignment horizontal="center" vertical="center" wrapText="1" shrinkToFit="1"/>
      <protection hidden="1"/>
    </xf>
    <xf numFmtId="0" fontId="25" fillId="4" borderId="0" xfId="0" applyFont="1" applyFill="1" applyBorder="1" applyAlignment="1" applyProtection="1">
      <alignment horizontal="center" vertical="center" wrapText="1" shrinkToFit="1"/>
      <protection hidden="1"/>
    </xf>
    <xf numFmtId="0" fontId="25" fillId="4" borderId="5" xfId="0" applyFont="1" applyFill="1" applyBorder="1" applyAlignment="1" applyProtection="1">
      <alignment horizontal="center" vertical="center" wrapText="1" shrinkToFit="1"/>
      <protection hidden="1"/>
    </xf>
    <xf numFmtId="0" fontId="25" fillId="4" borderId="6" xfId="0" applyFont="1" applyFill="1" applyBorder="1" applyAlignment="1" applyProtection="1">
      <alignment horizontal="center" vertical="center" wrapText="1" shrinkToFit="1"/>
      <protection hidden="1"/>
    </xf>
    <xf numFmtId="0" fontId="25" fillId="4" borderId="7" xfId="0" applyFont="1" applyFill="1" applyBorder="1" applyAlignment="1" applyProtection="1">
      <alignment horizontal="center" vertical="center" wrapText="1" shrinkToFit="1"/>
      <protection hidden="1"/>
    </xf>
    <xf numFmtId="0" fontId="25" fillId="4" borderId="8" xfId="0" applyFont="1" applyFill="1" applyBorder="1" applyAlignment="1" applyProtection="1">
      <alignment horizontal="center" vertical="center" wrapText="1" shrinkToFit="1"/>
      <protection hidden="1"/>
    </xf>
    <xf numFmtId="0" fontId="45" fillId="4" borderId="47" xfId="0" applyFont="1" applyFill="1" applyBorder="1" applyAlignment="1" applyProtection="1">
      <alignment horizontal="center" vertical="center" wrapText="1" shrinkToFit="1"/>
      <protection hidden="1"/>
    </xf>
    <xf numFmtId="0" fontId="25" fillId="0" borderId="43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174" fontId="25" fillId="7" borderId="17" xfId="0" applyNumberFormat="1" applyFont="1" applyFill="1" applyBorder="1" applyAlignment="1" applyProtection="1">
      <alignment horizontal="center" vertical="center" shrinkToFit="1"/>
      <protection locked="0"/>
    </xf>
    <xf numFmtId="175" fontId="25" fillId="7" borderId="5" xfId="0" applyNumberFormat="1" applyFont="1" applyFill="1" applyBorder="1" applyAlignment="1" applyProtection="1">
      <alignment horizontal="center" vertical="center" shrinkToFit="1"/>
      <protection locked="0"/>
    </xf>
    <xf numFmtId="172" fontId="25" fillId="0" borderId="43" xfId="0" applyNumberFormat="1" applyFont="1" applyFill="1" applyBorder="1" applyAlignment="1" applyProtection="1">
      <alignment vertical="center" shrinkToFit="1"/>
      <protection hidden="1"/>
    </xf>
    <xf numFmtId="2" fontId="25" fillId="7" borderId="17" xfId="0" applyNumberFormat="1" applyFont="1" applyFill="1" applyBorder="1" applyAlignment="1" applyProtection="1">
      <alignment horizontal="center" vertical="center" shrinkToFit="1"/>
      <protection locked="0"/>
    </xf>
    <xf numFmtId="2" fontId="25" fillId="7" borderId="5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vertical="center"/>
      <protection locked="0"/>
    </xf>
    <xf numFmtId="169" fontId="25" fillId="0" borderId="17" xfId="0" applyNumberFormat="1" applyFont="1" applyFill="1" applyBorder="1" applyAlignment="1" applyProtection="1">
      <alignment horizontal="center" vertical="center" shrinkToFit="1"/>
      <protection locked="0"/>
    </xf>
    <xf numFmtId="172" fontId="25" fillId="0" borderId="17" xfId="0" applyNumberFormat="1" applyFont="1" applyFill="1" applyBorder="1" applyAlignment="1" applyProtection="1">
      <alignment horizontal="center" vertical="center" shrinkToFit="1"/>
      <protection locked="0"/>
    </xf>
    <xf numFmtId="172" fontId="25" fillId="0" borderId="18" xfId="0" applyNumberFormat="1" applyFont="1" applyFill="1" applyBorder="1" applyAlignment="1" applyProtection="1">
      <alignment vertical="center" shrinkToFit="1"/>
      <protection hidden="1"/>
    </xf>
    <xf numFmtId="172" fontId="25" fillId="0" borderId="0" xfId="0" applyNumberFormat="1" applyFont="1" applyFill="1" applyBorder="1" applyAlignment="1" applyProtection="1">
      <alignment vertical="center" shrinkToFit="1"/>
      <protection hidden="1"/>
    </xf>
    <xf numFmtId="0" fontId="50" fillId="0" borderId="1" xfId="0" applyFont="1" applyBorder="1" applyAlignment="1" applyProtection="1">
      <alignment vertical="center"/>
      <protection hidden="1"/>
    </xf>
    <xf numFmtId="0" fontId="50" fillId="0" borderId="2" xfId="0" applyFont="1" applyBorder="1" applyAlignment="1" applyProtection="1">
      <alignment vertical="center"/>
      <protection hidden="1"/>
    </xf>
    <xf numFmtId="171" fontId="31" fillId="0" borderId="19" xfId="0" applyNumberFormat="1" applyFont="1" applyBorder="1" applyAlignment="1" applyProtection="1">
      <alignment horizontal="center" vertical="center" shrinkToFit="1"/>
      <protection hidden="1"/>
    </xf>
    <xf numFmtId="171" fontId="25" fillId="0" borderId="46" xfId="0" applyNumberFormat="1" applyFont="1" applyBorder="1" applyAlignment="1" applyProtection="1">
      <alignment horizontal="center" vertical="center"/>
      <protection hidden="1"/>
    </xf>
    <xf numFmtId="171" fontId="25" fillId="0" borderId="0" xfId="0" applyNumberFormat="1" applyFont="1" applyBorder="1" applyAlignment="1" applyProtection="1">
      <alignment horizontal="center" vertical="center"/>
      <protection hidden="1"/>
    </xf>
    <xf numFmtId="171" fontId="25" fillId="0" borderId="40" xfId="0" applyNumberFormat="1" applyFont="1" applyBorder="1" applyAlignment="1" applyProtection="1">
      <alignment horizontal="center" vertical="center"/>
      <protection hidden="1"/>
    </xf>
    <xf numFmtId="176" fontId="25" fillId="0" borderId="0" xfId="0" applyNumberFormat="1" applyFont="1" applyBorder="1" applyAlignment="1" applyProtection="1">
      <alignment horizontal="center" vertical="center" shrinkToFit="1"/>
      <protection hidden="1"/>
    </xf>
    <xf numFmtId="171" fontId="25" fillId="0" borderId="0" xfId="0" applyNumberFormat="1" applyFont="1" applyBorder="1" applyAlignment="1" applyProtection="1">
      <alignment horizontal="center" vertical="center" shrinkToFit="1"/>
      <protection hidden="1"/>
    </xf>
    <xf numFmtId="171" fontId="25" fillId="0" borderId="5" xfId="0" applyNumberFormat="1" applyFont="1" applyBorder="1" applyAlignment="1" applyProtection="1">
      <alignment horizontal="center" vertical="center" shrinkToFit="1"/>
      <protection hidden="1"/>
    </xf>
    <xf numFmtId="171" fontId="25" fillId="0" borderId="51" xfId="0" applyNumberFormat="1" applyFont="1" applyBorder="1" applyAlignment="1" applyProtection="1">
      <alignment horizontal="center" vertical="center"/>
      <protection hidden="1"/>
    </xf>
    <xf numFmtId="171" fontId="25" fillId="0" borderId="17" xfId="0" applyNumberFormat="1" applyFont="1" applyBorder="1" applyAlignment="1" applyProtection="1">
      <alignment horizontal="center" vertical="center"/>
      <protection hidden="1"/>
    </xf>
    <xf numFmtId="171" fontId="25" fillId="0" borderId="52" xfId="0" applyNumberFormat="1" applyFont="1" applyBorder="1" applyAlignment="1" applyProtection="1">
      <alignment horizontal="center" vertical="center"/>
      <protection hidden="1"/>
    </xf>
    <xf numFmtId="176" fontId="25" fillId="0" borderId="5" xfId="0" applyNumberFormat="1" applyFont="1" applyBorder="1" applyAlignment="1" applyProtection="1">
      <alignment horizontal="center" vertical="center" shrinkToFit="1"/>
      <protection hidden="1"/>
    </xf>
    <xf numFmtId="176" fontId="25" fillId="0" borderId="17" xfId="0" applyNumberFormat="1" applyFont="1" applyBorder="1" applyAlignment="1" applyProtection="1">
      <alignment horizontal="center" vertical="center" shrinkToFit="1"/>
      <protection hidden="1"/>
    </xf>
    <xf numFmtId="176" fontId="25" fillId="0" borderId="43" xfId="0" applyNumberFormat="1" applyFont="1" applyBorder="1" applyAlignment="1" applyProtection="1">
      <alignment horizontal="center" vertical="center" shrinkToFit="1"/>
      <protection hidden="1"/>
    </xf>
    <xf numFmtId="171" fontId="25" fillId="0" borderId="43" xfId="0" applyNumberFormat="1" applyFont="1" applyBorder="1" applyAlignment="1" applyProtection="1">
      <alignment horizontal="center" vertical="center" shrinkToFit="1"/>
      <protection hidden="1"/>
    </xf>
    <xf numFmtId="0" fontId="70" fillId="0" borderId="43" xfId="0" applyFont="1" applyBorder="1" applyAlignment="1" applyProtection="1">
      <alignment vertical="center"/>
      <protection hidden="1"/>
    </xf>
    <xf numFmtId="0" fontId="70" fillId="0" borderId="0" xfId="0" applyFont="1" applyBorder="1" applyAlignment="1" applyProtection="1">
      <alignment vertical="center"/>
      <protection hidden="1"/>
    </xf>
    <xf numFmtId="0" fontId="70" fillId="0" borderId="17" xfId="0" applyFont="1" applyBorder="1" applyAlignment="1" applyProtection="1">
      <alignment horizontal="center" vertical="center" shrinkToFit="1"/>
      <protection hidden="1"/>
    </xf>
    <xf numFmtId="171" fontId="70" fillId="0" borderId="19" xfId="0" applyNumberFormat="1" applyFont="1" applyBorder="1" applyAlignment="1" applyProtection="1">
      <alignment horizontal="center"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174" fontId="31" fillId="0" borderId="11" xfId="0" applyNumberFormat="1" applyFont="1" applyBorder="1" applyAlignment="1" applyProtection="1">
      <alignment horizontal="center" vertical="center" shrinkToFit="1"/>
      <protection hidden="1"/>
    </xf>
    <xf numFmtId="0" fontId="45" fillId="0" borderId="23" xfId="0" applyFont="1" applyFill="1" applyBorder="1" applyAlignment="1" applyProtection="1">
      <alignment shrinkToFit="1"/>
      <protection hidden="1"/>
    </xf>
    <xf numFmtId="173" fontId="31" fillId="7" borderId="0" xfId="0" applyNumberFormat="1" applyFont="1" applyFill="1" applyBorder="1" applyAlignment="1" applyProtection="1">
      <alignment horizontal="center" vertical="center" shrinkToFit="1"/>
    </xf>
    <xf numFmtId="173" fontId="31" fillId="7" borderId="5" xfId="0" applyNumberFormat="1" applyFont="1" applyFill="1" applyBorder="1" applyAlignment="1" applyProtection="1">
      <alignment horizontal="center" vertical="center" shrinkToFit="1"/>
    </xf>
    <xf numFmtId="0" fontId="50" fillId="11" borderId="16" xfId="0" applyFont="1" applyFill="1" applyBorder="1" applyAlignment="1" applyProtection="1">
      <alignment horizontal="center" vertical="center"/>
      <protection hidden="1"/>
    </xf>
    <xf numFmtId="179" fontId="31" fillId="0" borderId="17" xfId="0" applyNumberFormat="1" applyFont="1" applyFill="1" applyBorder="1" applyAlignment="1" applyProtection="1">
      <alignment horizontal="center" vertical="center" shrinkToFit="1"/>
      <protection hidden="1"/>
    </xf>
    <xf numFmtId="171" fontId="31" fillId="7" borderId="17" xfId="0" applyNumberFormat="1" applyFont="1" applyFill="1" applyBorder="1" applyAlignment="1" applyProtection="1">
      <alignment horizontal="center" vertical="center" shrinkToFit="1"/>
      <protection locked="0"/>
    </xf>
    <xf numFmtId="171" fontId="31" fillId="0" borderId="17" xfId="0" applyNumberFormat="1" applyFont="1" applyBorder="1" applyAlignment="1" applyProtection="1">
      <alignment horizontal="center" vertical="center" shrinkToFit="1"/>
      <protection hidden="1"/>
    </xf>
    <xf numFmtId="171" fontId="31" fillId="0" borderId="5" xfId="0" applyNumberFormat="1" applyFont="1" applyFill="1" applyBorder="1" applyAlignment="1" applyProtection="1">
      <alignment horizontal="center" vertical="center" shrinkToFit="1"/>
      <protection hidden="1"/>
    </xf>
    <xf numFmtId="171" fontId="31" fillId="0" borderId="17" xfId="0" applyNumberFormat="1" applyFont="1" applyFill="1" applyBorder="1" applyAlignment="1" applyProtection="1">
      <alignment horizontal="center" vertical="center" shrinkToFit="1"/>
      <protection hidden="1"/>
    </xf>
    <xf numFmtId="181" fontId="102" fillId="0" borderId="46" xfId="24" applyNumberFormat="1" applyFont="1" applyBorder="1" applyAlignment="1" applyProtection="1">
      <alignment horizontal="center"/>
      <protection hidden="1"/>
    </xf>
    <xf numFmtId="181" fontId="102" fillId="0" borderId="0" xfId="24" applyNumberFormat="1" applyFont="1" applyBorder="1" applyAlignment="1" applyProtection="1">
      <alignment horizontal="center"/>
      <protection hidden="1"/>
    </xf>
    <xf numFmtId="169" fontId="31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31" fillId="4" borderId="5" xfId="0" applyFont="1" applyFill="1" applyBorder="1" applyAlignment="1" applyProtection="1">
      <alignment vertical="center"/>
      <protection hidden="1"/>
    </xf>
    <xf numFmtId="171" fontId="31" fillId="0" borderId="43" xfId="0" applyNumberFormat="1" applyFont="1" applyFill="1" applyBorder="1" applyAlignment="1" applyProtection="1">
      <alignment horizontal="center" vertical="center" shrinkToFit="1"/>
      <protection hidden="1"/>
    </xf>
    <xf numFmtId="171" fontId="50" fillId="4" borderId="10" xfId="0" applyNumberFormat="1" applyFont="1" applyFill="1" applyBorder="1" applyAlignment="1" applyProtection="1">
      <alignment horizontal="center" vertical="center" shrinkToFit="1"/>
      <protection hidden="1"/>
    </xf>
    <xf numFmtId="178" fontId="31" fillId="7" borderId="17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7" xfId="0" applyFont="1" applyBorder="1" applyAlignment="1" applyProtection="1">
      <alignment vertical="center"/>
      <protection hidden="1"/>
    </xf>
    <xf numFmtId="0" fontId="25" fillId="0" borderId="25" xfId="0" applyFont="1" applyBorder="1" applyAlignment="1" applyProtection="1">
      <alignment vertical="center"/>
      <protection hidden="1"/>
    </xf>
    <xf numFmtId="169" fontId="31" fillId="7" borderId="17" xfId="0" applyNumberFormat="1" applyFont="1" applyFill="1" applyBorder="1" applyAlignment="1" applyProtection="1">
      <alignment horizontal="center" vertical="center" shrinkToFit="1"/>
      <protection locked="0"/>
    </xf>
    <xf numFmtId="179" fontId="31" fillId="0" borderId="17" xfId="0" applyNumberFormat="1" applyFont="1" applyFill="1" applyBorder="1" applyAlignment="1" applyProtection="1">
      <alignment horizontal="center" vertical="center" shrinkToFit="1"/>
    </xf>
    <xf numFmtId="171" fontId="31" fillId="0" borderId="43" xfId="0" applyNumberFormat="1" applyFont="1" applyFill="1" applyBorder="1" applyAlignment="1" applyProtection="1">
      <alignment horizontal="center" vertical="center" shrinkToFit="1"/>
    </xf>
    <xf numFmtId="0" fontId="31" fillId="4" borderId="17" xfId="0" applyFont="1" applyFill="1" applyBorder="1" applyAlignment="1" applyProtection="1">
      <alignment horizontal="center" vertical="center"/>
      <protection hidden="1"/>
    </xf>
    <xf numFmtId="0" fontId="31" fillId="0" borderId="17" xfId="0" applyFont="1" applyBorder="1" applyAlignment="1" applyProtection="1">
      <alignment vertical="center"/>
      <protection hidden="1"/>
    </xf>
    <xf numFmtId="180" fontId="31" fillId="7" borderId="17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9" xfId="0" applyFont="1" applyBorder="1" applyAlignment="1" applyProtection="1">
      <alignment horizontal="left" vertical="top" wrapText="1" readingOrder="1"/>
      <protection locked="0"/>
    </xf>
    <xf numFmtId="0" fontId="28" fillId="0" borderId="54" xfId="0" applyFont="1" applyBorder="1" applyAlignment="1" applyProtection="1">
      <alignment horizontal="left" vertical="top" wrapText="1" readingOrder="1"/>
      <protection locked="0"/>
    </xf>
    <xf numFmtId="0" fontId="31" fillId="0" borderId="17" xfId="0" applyFont="1" applyFill="1" applyBorder="1" applyAlignment="1" applyProtection="1">
      <alignment vertical="center" shrinkToFit="1"/>
      <protection hidden="1"/>
    </xf>
    <xf numFmtId="171" fontId="31" fillId="0" borderId="17" xfId="0" applyNumberFormat="1" applyFont="1" applyFill="1" applyBorder="1" applyAlignment="1" applyProtection="1">
      <alignment vertical="center" shrinkToFit="1"/>
      <protection hidden="1"/>
    </xf>
    <xf numFmtId="0" fontId="31" fillId="15" borderId="0" xfId="0" applyFont="1" applyFill="1" applyBorder="1" applyAlignment="1" applyProtection="1">
      <alignment horizontal="left" vertical="center"/>
      <protection hidden="1"/>
    </xf>
    <xf numFmtId="171" fontId="31" fillId="22" borderId="17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26" xfId="0" applyFont="1" applyBorder="1" applyAlignment="1" applyProtection="1">
      <alignment horizontal="center" vertical="center" shrinkToFit="1"/>
      <protection hidden="1"/>
    </xf>
    <xf numFmtId="1" fontId="96" fillId="21" borderId="73" xfId="0" applyNumberFormat="1" applyFont="1" applyFill="1" applyBorder="1" applyAlignment="1" applyProtection="1">
      <alignment horizontal="center" shrinkToFit="1"/>
      <protection locked="0" hidden="1"/>
    </xf>
    <xf numFmtId="1" fontId="96" fillId="21" borderId="0" xfId="0" applyNumberFormat="1" applyFont="1" applyFill="1" applyAlignment="1" applyProtection="1">
      <alignment horizontal="center" shrinkToFit="1"/>
      <protection locked="0" hidden="1"/>
    </xf>
    <xf numFmtId="1" fontId="96" fillId="21" borderId="80" xfId="0" applyNumberFormat="1" applyFont="1" applyFill="1" applyBorder="1" applyAlignment="1" applyProtection="1">
      <alignment horizontal="center" shrinkToFit="1"/>
      <protection locked="0" hidden="1"/>
    </xf>
    <xf numFmtId="181" fontId="72" fillId="0" borderId="73" xfId="0" applyNumberFormat="1" applyFont="1" applyBorder="1" applyAlignment="1" applyProtection="1">
      <alignment horizontal="center" shrinkToFit="1"/>
      <protection hidden="1"/>
    </xf>
    <xf numFmtId="181" fontId="72" fillId="0" borderId="0" xfId="0" applyNumberFormat="1" applyFont="1" applyBorder="1" applyAlignment="1" applyProtection="1">
      <alignment horizontal="center" shrinkToFit="1"/>
      <protection hidden="1"/>
    </xf>
    <xf numFmtId="181" fontId="97" fillId="0" borderId="0" xfId="0" applyNumberFormat="1" applyFont="1" applyAlignment="1" applyProtection="1">
      <alignment horizontal="center" shrinkToFit="1"/>
      <protection hidden="1"/>
    </xf>
    <xf numFmtId="181" fontId="97" fillId="0" borderId="80" xfId="0" applyNumberFormat="1" applyFont="1" applyBorder="1" applyAlignment="1" applyProtection="1">
      <alignment horizontal="center" shrinkToFit="1"/>
      <protection hidden="1"/>
    </xf>
    <xf numFmtId="169" fontId="31" fillId="0" borderId="10" xfId="0" applyNumberFormat="1" applyFont="1" applyBorder="1" applyAlignment="1" applyProtection="1">
      <alignment vertical="center"/>
      <protection hidden="1"/>
    </xf>
    <xf numFmtId="178" fontId="31" fillId="0" borderId="10" xfId="0" applyNumberFormat="1" applyFont="1" applyBorder="1" applyAlignment="1" applyProtection="1">
      <alignment vertical="center" shrinkToFit="1"/>
      <protection hidden="1"/>
    </xf>
    <xf numFmtId="0" fontId="25" fillId="7" borderId="31" xfId="0" applyFont="1" applyFill="1" applyBorder="1" applyAlignment="1" applyProtection="1">
      <alignment horizontal="center"/>
      <protection locked="0"/>
    </xf>
    <xf numFmtId="0" fontId="25" fillId="7" borderId="81" xfId="0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shrinkToFit="1"/>
      <protection hidden="1"/>
    </xf>
    <xf numFmtId="181" fontId="31" fillId="15" borderId="0" xfId="0" applyNumberFormat="1" applyFont="1" applyFill="1" applyBorder="1" applyAlignment="1" applyProtection="1">
      <alignment horizontal="center" vertical="center"/>
      <protection hidden="1"/>
    </xf>
    <xf numFmtId="178" fontId="28" fillId="15" borderId="30" xfId="0" applyNumberFormat="1" applyFont="1" applyFill="1" applyBorder="1" applyAlignment="1" applyProtection="1">
      <alignment horizontal="right" vertical="center"/>
      <protection hidden="1"/>
    </xf>
    <xf numFmtId="178" fontId="28" fillId="15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30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78" fontId="31" fillId="7" borderId="10" xfId="0" applyNumberFormat="1" applyFont="1" applyFill="1" applyBorder="1" applyAlignment="1" applyProtection="1">
      <alignment vertical="center"/>
      <protection locked="0"/>
    </xf>
    <xf numFmtId="181" fontId="100" fillId="0" borderId="85" xfId="7" applyNumberFormat="1" applyFont="1" applyBorder="1" applyAlignment="1" applyProtection="1">
      <alignment horizontal="center" vertical="center"/>
      <protection hidden="1"/>
    </xf>
    <xf numFmtId="181" fontId="100" fillId="21" borderId="85" xfId="7" applyNumberFormat="1" applyFont="1" applyFill="1" applyBorder="1" applyAlignment="1" applyProtection="1">
      <alignment horizontal="center" vertical="center"/>
      <protection locked="0"/>
    </xf>
    <xf numFmtId="0" fontId="42" fillId="10" borderId="10" xfId="0" applyFont="1" applyFill="1" applyBorder="1" applyAlignment="1" applyProtection="1">
      <alignment horizontal="center" vertical="center" wrapText="1"/>
      <protection hidden="1"/>
    </xf>
    <xf numFmtId="0" fontId="42" fillId="0" borderId="10" xfId="0" applyFont="1" applyBorder="1" applyAlignment="1" applyProtection="1">
      <alignment horizontal="left" vertical="center"/>
      <protection hidden="1"/>
    </xf>
    <xf numFmtId="0" fontId="42" fillId="0" borderId="10" xfId="0" applyFont="1" applyFill="1" applyBorder="1" applyAlignment="1" applyProtection="1">
      <alignment horizontal="center" vertical="center" wrapText="1"/>
      <protection hidden="1"/>
    </xf>
    <xf numFmtId="1" fontId="3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8" fillId="0" borderId="16" xfId="0" applyFont="1" applyBorder="1" applyAlignment="1" applyProtection="1">
      <alignment horizontal="center" vertical="center" wrapText="1"/>
      <protection hidden="1"/>
    </xf>
    <xf numFmtId="0" fontId="42" fillId="4" borderId="10" xfId="0" applyFont="1" applyFill="1" applyBorder="1" applyAlignment="1" applyProtection="1">
      <alignment horizontal="center" vertical="center"/>
      <protection locked="0"/>
    </xf>
    <xf numFmtId="178" fontId="31" fillId="0" borderId="10" xfId="0" applyNumberFormat="1" applyFont="1" applyBorder="1" applyAlignment="1" applyProtection="1">
      <alignment horizontal="center" vertical="center" shrinkToFit="1"/>
      <protection hidden="1"/>
    </xf>
    <xf numFmtId="0" fontId="48" fillId="0" borderId="10" xfId="0" applyFont="1" applyBorder="1" applyAlignment="1" applyProtection="1">
      <alignment vertical="center"/>
      <protection hidden="1"/>
    </xf>
    <xf numFmtId="172" fontId="79" fillId="0" borderId="0" xfId="0" applyNumberFormat="1" applyFont="1" applyAlignment="1" applyProtection="1">
      <alignment horizontal="center"/>
      <protection hidden="1"/>
    </xf>
    <xf numFmtId="169" fontId="78" fillId="0" borderId="38" xfId="0" applyNumberFormat="1" applyFont="1" applyBorder="1" applyAlignment="1" applyProtection="1">
      <alignment horizontal="center"/>
      <protection hidden="1"/>
    </xf>
    <xf numFmtId="169" fontId="78" fillId="0" borderId="39" xfId="0" applyNumberFormat="1" applyFont="1" applyBorder="1" applyAlignment="1" applyProtection="1">
      <alignment horizontal="center"/>
      <protection hidden="1"/>
    </xf>
    <xf numFmtId="169" fontId="78" fillId="0" borderId="72" xfId="0" applyNumberFormat="1" applyFont="1" applyBorder="1" applyAlignment="1" applyProtection="1">
      <alignment horizontal="center"/>
      <protection hidden="1"/>
    </xf>
    <xf numFmtId="169" fontId="78" fillId="0" borderId="41" xfId="0" applyNumberFormat="1" applyFont="1" applyBorder="1" applyAlignment="1" applyProtection="1">
      <alignment horizontal="center"/>
      <protection hidden="1"/>
    </xf>
    <xf numFmtId="169" fontId="78" fillId="0" borderId="42" xfId="0" applyNumberFormat="1" applyFont="1" applyBorder="1" applyAlignment="1" applyProtection="1">
      <alignment horizontal="center"/>
      <protection hidden="1"/>
    </xf>
    <xf numFmtId="169" fontId="78" fillId="0" borderId="74" xfId="0" applyNumberFormat="1" applyFont="1" applyBorder="1" applyAlignment="1" applyProtection="1">
      <alignment horizontal="center"/>
      <protection hidden="1"/>
    </xf>
    <xf numFmtId="0" fontId="37" fillId="0" borderId="17" xfId="0" applyFont="1" applyBorder="1" applyAlignment="1" applyProtection="1">
      <alignment horizontal="center" vertical="center" shrinkToFit="1"/>
      <protection hidden="1"/>
    </xf>
    <xf numFmtId="0" fontId="37" fillId="0" borderId="34" xfId="0" applyFont="1" applyBorder="1" applyAlignment="1" applyProtection="1">
      <alignment horizontal="center" vertical="center" shrinkToFit="1"/>
      <protection hidden="1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0" fontId="48" fillId="0" borderId="10" xfId="0" applyFont="1" applyBorder="1" applyAlignment="1" applyProtection="1">
      <alignment horizontal="center" vertical="center" wrapText="1"/>
      <protection hidden="1"/>
    </xf>
    <xf numFmtId="0" fontId="25" fillId="4" borderId="23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 shrinkToFit="1"/>
      <protection hidden="1"/>
    </xf>
    <xf numFmtId="0" fontId="25" fillId="4" borderId="23" xfId="0" applyFont="1" applyFill="1" applyBorder="1" applyAlignment="1" applyProtection="1">
      <alignment horizontal="center" vertical="center"/>
      <protection locked="0"/>
    </xf>
    <xf numFmtId="49" fontId="48" fillId="0" borderId="10" xfId="0" applyNumberFormat="1" applyFont="1" applyBorder="1" applyAlignment="1" applyProtection="1">
      <alignment horizontal="center" vertical="center"/>
      <protection hidden="1"/>
    </xf>
    <xf numFmtId="0" fontId="42" fillId="4" borderId="10" xfId="0" applyFont="1" applyFill="1" applyBorder="1" applyAlignment="1" applyProtection="1">
      <alignment horizontal="center" vertical="center" wrapText="1"/>
      <protection hidden="1"/>
    </xf>
    <xf numFmtId="0" fontId="42" fillId="0" borderId="16" xfId="0" applyFont="1" applyFill="1" applyBorder="1" applyAlignment="1" applyProtection="1">
      <alignment horizontal="center" vertical="center" wrapText="1"/>
      <protection hidden="1"/>
    </xf>
    <xf numFmtId="174" fontId="31" fillId="0" borderId="1" xfId="0" applyNumberFormat="1" applyFont="1" applyBorder="1" applyAlignment="1" applyProtection="1">
      <alignment horizontal="center" vertical="center" shrinkToFit="1"/>
      <protection hidden="1"/>
    </xf>
    <xf numFmtId="174" fontId="31" fillId="0" borderId="2" xfId="0" applyNumberFormat="1" applyFont="1" applyBorder="1" applyAlignment="1" applyProtection="1">
      <alignment horizontal="center" vertical="center" shrinkToFit="1"/>
      <protection hidden="1"/>
    </xf>
    <xf numFmtId="174" fontId="31" fillId="0" borderId="3" xfId="0" applyNumberFormat="1" applyFont="1" applyBorder="1" applyAlignment="1" applyProtection="1">
      <alignment horizontal="center" vertical="center" shrinkToFit="1"/>
      <protection hidden="1"/>
    </xf>
    <xf numFmtId="0" fontId="45" fillId="14" borderId="38" xfId="0" applyFont="1" applyFill="1" applyBorder="1" applyAlignment="1" applyProtection="1">
      <alignment horizontal="center" vertical="center" wrapText="1"/>
      <protection hidden="1"/>
    </xf>
    <xf numFmtId="0" fontId="45" fillId="14" borderId="39" xfId="0" applyFont="1" applyFill="1" applyBorder="1" applyAlignment="1" applyProtection="1">
      <alignment horizontal="center" vertical="center" wrapText="1"/>
      <protection hidden="1"/>
    </xf>
    <xf numFmtId="0" fontId="45" fillId="14" borderId="45" xfId="0" applyFont="1" applyFill="1" applyBorder="1" applyAlignment="1" applyProtection="1">
      <alignment horizontal="center" vertical="center" wrapText="1"/>
      <protection hidden="1"/>
    </xf>
    <xf numFmtId="0" fontId="45" fillId="14" borderId="46" xfId="0" applyFont="1" applyFill="1" applyBorder="1" applyAlignment="1" applyProtection="1">
      <alignment horizontal="center" vertical="center" wrapText="1"/>
      <protection hidden="1"/>
    </xf>
    <xf numFmtId="0" fontId="45" fillId="14" borderId="0" xfId="0" applyFont="1" applyFill="1" applyBorder="1" applyAlignment="1" applyProtection="1">
      <alignment horizontal="center" vertical="center" wrapText="1"/>
      <protection hidden="1"/>
    </xf>
    <xf numFmtId="0" fontId="45" fillId="14" borderId="5" xfId="0" applyFont="1" applyFill="1" applyBorder="1" applyAlignment="1" applyProtection="1">
      <alignment horizontal="center" vertical="center" wrapText="1"/>
      <protection hidden="1"/>
    </xf>
    <xf numFmtId="0" fontId="45" fillId="14" borderId="41" xfId="0" applyFont="1" applyFill="1" applyBorder="1" applyAlignment="1" applyProtection="1">
      <alignment horizontal="center" vertical="center" wrapText="1"/>
      <protection hidden="1"/>
    </xf>
    <xf numFmtId="0" fontId="45" fillId="14" borderId="42" xfId="0" applyFont="1" applyFill="1" applyBorder="1" applyAlignment="1" applyProtection="1">
      <alignment horizontal="center" vertical="center" wrapText="1"/>
      <protection hidden="1"/>
    </xf>
    <xf numFmtId="0" fontId="45" fillId="14" borderId="53" xfId="0" applyFont="1" applyFill="1" applyBorder="1" applyAlignment="1" applyProtection="1">
      <alignment horizontal="center" vertical="center" wrapText="1"/>
      <protection hidden="1"/>
    </xf>
    <xf numFmtId="2" fontId="42" fillId="0" borderId="6" xfId="0" applyNumberFormat="1" applyFont="1" applyFill="1" applyBorder="1" applyAlignment="1" applyProtection="1">
      <alignment horizontal="center" vertical="center" shrinkToFit="1"/>
      <protection locked="0"/>
    </xf>
    <xf numFmtId="2" fontId="42" fillId="0" borderId="7" xfId="0" applyNumberFormat="1" applyFont="1" applyFill="1" applyBorder="1" applyAlignment="1" applyProtection="1">
      <alignment horizontal="center" vertical="center" shrinkToFit="1"/>
      <protection locked="0"/>
    </xf>
    <xf numFmtId="2" fontId="42" fillId="0" borderId="8" xfId="0" applyNumberFormat="1" applyFont="1" applyFill="1" applyBorder="1" applyAlignment="1" applyProtection="1">
      <alignment horizontal="center" vertical="center" shrinkToFit="1"/>
      <protection locked="0"/>
    </xf>
    <xf numFmtId="171" fontId="25" fillId="13" borderId="17" xfId="0" applyNumberFormat="1" applyFont="1" applyFill="1" applyBorder="1" applyAlignment="1" applyProtection="1">
      <alignment horizontal="center" vertical="center" shrinkToFit="1"/>
      <protection hidden="1"/>
    </xf>
    <xf numFmtId="184" fontId="75" fillId="0" borderId="38" xfId="9" applyNumberFormat="1" applyBorder="1" applyAlignment="1" applyProtection="1">
      <alignment horizontal="center" vertical="center"/>
      <protection hidden="1"/>
    </xf>
    <xf numFmtId="184" fontId="75" fillId="0" borderId="39" xfId="9" applyNumberFormat="1" applyBorder="1" applyAlignment="1" applyProtection="1">
      <alignment horizontal="center" vertical="center"/>
      <protection hidden="1"/>
    </xf>
    <xf numFmtId="184" fontId="75" fillId="0" borderId="72" xfId="9" applyNumberFormat="1" applyBorder="1" applyAlignment="1" applyProtection="1">
      <alignment horizontal="center" vertical="center"/>
      <protection hidden="1"/>
    </xf>
    <xf numFmtId="184" fontId="75" fillId="0" borderId="41" xfId="9" applyNumberFormat="1" applyBorder="1" applyAlignment="1" applyProtection="1">
      <alignment horizontal="center" vertical="center"/>
      <protection hidden="1"/>
    </xf>
    <xf numFmtId="184" fontId="75" fillId="0" borderId="42" xfId="9" applyNumberFormat="1" applyBorder="1" applyAlignment="1" applyProtection="1">
      <alignment horizontal="center" vertical="center"/>
      <protection hidden="1"/>
    </xf>
    <xf numFmtId="184" fontId="75" fillId="0" borderId="74" xfId="9" applyNumberFormat="1" applyBorder="1" applyAlignment="1" applyProtection="1">
      <alignment horizontal="center" vertical="center"/>
      <protection hidden="1"/>
    </xf>
    <xf numFmtId="183" fontId="79" fillId="0" borderId="38" xfId="9" applyNumberFormat="1" applyFont="1" applyBorder="1" applyAlignment="1" applyProtection="1">
      <alignment horizontal="center" vertical="center"/>
      <protection hidden="1"/>
    </xf>
    <xf numFmtId="183" fontId="79" fillId="0" borderId="39" xfId="9" applyNumberFormat="1" applyFont="1" applyBorder="1" applyAlignment="1" applyProtection="1">
      <alignment horizontal="center" vertical="center"/>
      <protection hidden="1"/>
    </xf>
    <xf numFmtId="183" fontId="79" fillId="0" borderId="72" xfId="9" applyNumberFormat="1" applyFont="1" applyBorder="1" applyAlignment="1" applyProtection="1">
      <alignment horizontal="center" vertical="center"/>
      <protection hidden="1"/>
    </xf>
    <xf numFmtId="183" fontId="79" fillId="0" borderId="41" xfId="9" applyNumberFormat="1" applyFont="1" applyBorder="1" applyAlignment="1" applyProtection="1">
      <alignment horizontal="center" vertical="center"/>
      <protection hidden="1"/>
    </xf>
    <xf numFmtId="183" fontId="79" fillId="0" borderId="42" xfId="9" applyNumberFormat="1" applyFont="1" applyBorder="1" applyAlignment="1" applyProtection="1">
      <alignment horizontal="center" vertical="center"/>
      <protection hidden="1"/>
    </xf>
    <xf numFmtId="183" fontId="79" fillId="0" borderId="74" xfId="9" applyNumberFormat="1" applyFont="1" applyBorder="1" applyAlignment="1" applyProtection="1">
      <alignment horizontal="center" vertical="center"/>
      <protection hidden="1"/>
    </xf>
    <xf numFmtId="0" fontId="79" fillId="0" borderId="75" xfId="0" applyFont="1" applyBorder="1" applyAlignment="1" applyProtection="1">
      <alignment horizontal="center"/>
      <protection hidden="1"/>
    </xf>
    <xf numFmtId="0" fontId="79" fillId="0" borderId="76" xfId="0" applyFont="1" applyBorder="1" applyAlignment="1" applyProtection="1">
      <alignment horizontal="center"/>
      <protection hidden="1"/>
    </xf>
    <xf numFmtId="183" fontId="79" fillId="0" borderId="38" xfId="9" applyNumberFormat="1" applyFont="1" applyBorder="1" applyAlignment="1" applyProtection="1">
      <alignment horizontal="center"/>
      <protection hidden="1"/>
    </xf>
    <xf numFmtId="183" fontId="79" fillId="0" borderId="72" xfId="9" applyNumberFormat="1" applyFont="1" applyBorder="1" applyAlignment="1" applyProtection="1">
      <alignment horizontal="center"/>
      <protection hidden="1"/>
    </xf>
    <xf numFmtId="183" fontId="79" fillId="0" borderId="41" xfId="9" applyNumberFormat="1" applyFont="1" applyBorder="1" applyAlignment="1" applyProtection="1">
      <alignment horizontal="center"/>
      <protection hidden="1"/>
    </xf>
    <xf numFmtId="183" fontId="79" fillId="0" borderId="74" xfId="9" applyNumberFormat="1" applyFont="1" applyBorder="1" applyAlignment="1" applyProtection="1">
      <alignment horizontal="center"/>
      <protection hidden="1"/>
    </xf>
    <xf numFmtId="178" fontId="78" fillId="0" borderId="71" xfId="0" applyNumberFormat="1" applyFont="1" applyBorder="1" applyAlignment="1" applyProtection="1">
      <alignment horizontal="center"/>
      <protection hidden="1"/>
    </xf>
    <xf numFmtId="0" fontId="93" fillId="0" borderId="71" xfId="0" applyFont="1" applyBorder="1" applyAlignment="1" applyProtection="1">
      <alignment horizontal="center"/>
      <protection hidden="1"/>
    </xf>
    <xf numFmtId="0" fontId="50" fillId="0" borderId="17" xfId="0" applyFont="1" applyBorder="1" applyAlignment="1" applyProtection="1">
      <alignment horizontal="right" vertical="center"/>
      <protection hidden="1"/>
    </xf>
    <xf numFmtId="0" fontId="25" fillId="7" borderId="12" xfId="0" applyFont="1" applyFill="1" applyBorder="1" applyAlignment="1" applyProtection="1">
      <alignment horizontal="center"/>
      <protection locked="0"/>
    </xf>
    <xf numFmtId="172" fontId="79" fillId="0" borderId="71" xfId="0" applyNumberFormat="1" applyFont="1" applyBorder="1" applyAlignment="1" applyProtection="1">
      <alignment horizontal="center" vertical="center"/>
      <protection hidden="1"/>
    </xf>
    <xf numFmtId="10" fontId="43" fillId="0" borderId="0" xfId="0" applyNumberFormat="1" applyFont="1" applyBorder="1" applyAlignment="1" applyProtection="1">
      <alignment horizontal="center" vertical="center"/>
      <protection hidden="1"/>
    </xf>
    <xf numFmtId="178" fontId="94" fillId="17" borderId="77" xfId="17" applyNumberFormat="1" applyFont="1" applyFill="1" applyBorder="1" applyAlignment="1" applyProtection="1">
      <alignment horizontal="center" vertical="center"/>
      <protection hidden="1"/>
    </xf>
    <xf numFmtId="171" fontId="95" fillId="18" borderId="78" xfId="0" applyNumberFormat="1" applyFont="1" applyFill="1" applyBorder="1" applyAlignment="1" applyProtection="1">
      <alignment horizontal="center" vertical="center"/>
      <protection hidden="1"/>
    </xf>
    <xf numFmtId="171" fontId="95" fillId="18" borderId="9" xfId="0" applyNumberFormat="1" applyFont="1" applyFill="1" applyBorder="1" applyAlignment="1" applyProtection="1">
      <alignment horizontal="center" vertical="center"/>
      <protection hidden="1"/>
    </xf>
    <xf numFmtId="171" fontId="95" fillId="18" borderId="82" xfId="0" applyNumberFormat="1" applyFont="1" applyFill="1" applyBorder="1" applyAlignment="1" applyProtection="1">
      <alignment horizontal="center" vertical="center"/>
      <protection hidden="1"/>
    </xf>
    <xf numFmtId="171" fontId="95" fillId="18" borderId="29" xfId="0" applyNumberFormat="1" applyFont="1" applyFill="1" applyBorder="1" applyAlignment="1" applyProtection="1">
      <alignment horizontal="center" vertical="center"/>
      <protection hidden="1"/>
    </xf>
    <xf numFmtId="171" fontId="95" fillId="18" borderId="79" xfId="0" applyNumberFormat="1" applyFont="1" applyFill="1" applyBorder="1" applyAlignment="1" applyProtection="1">
      <alignment horizontal="center" vertical="center"/>
      <protection hidden="1"/>
    </xf>
    <xf numFmtId="171" fontId="95" fillId="18" borderId="83" xfId="0" applyNumberFormat="1" applyFont="1" applyFill="1" applyBorder="1" applyAlignment="1" applyProtection="1">
      <alignment horizontal="center" vertical="center"/>
      <protection hidden="1"/>
    </xf>
    <xf numFmtId="0" fontId="25" fillId="4" borderId="9" xfId="0" applyFont="1" applyFill="1" applyBorder="1" applyAlignment="1" applyProtection="1">
      <alignment horizontal="center"/>
      <protection hidden="1"/>
    </xf>
    <xf numFmtId="0" fontId="25" fillId="4" borderId="54" xfId="0" applyFont="1" applyFill="1" applyBorder="1" applyAlignment="1" applyProtection="1">
      <alignment horizontal="center"/>
      <protection hidden="1"/>
    </xf>
    <xf numFmtId="176" fontId="31" fillId="0" borderId="17" xfId="0" applyNumberFormat="1" applyFont="1" applyBorder="1" applyAlignment="1" applyProtection="1">
      <alignment horizontal="center" vertical="center" shrinkToFit="1"/>
      <protection hidden="1"/>
    </xf>
    <xf numFmtId="171" fontId="31" fillId="10" borderId="19" xfId="0" applyNumberFormat="1" applyFont="1" applyFill="1" applyBorder="1" applyAlignment="1" applyProtection="1">
      <alignment horizontal="center" vertical="center" shrinkToFit="1"/>
      <protection hidden="1"/>
    </xf>
    <xf numFmtId="171" fontId="31" fillId="0" borderId="43" xfId="0" applyNumberFormat="1" applyFont="1" applyBorder="1" applyAlignment="1" applyProtection="1">
      <alignment horizontal="center" vertical="center" shrinkToFit="1"/>
      <protection hidden="1"/>
    </xf>
    <xf numFmtId="0" fontId="31" fillId="0" borderId="17" xfId="0" applyFont="1" applyFill="1" applyBorder="1" applyAlignment="1" applyProtection="1">
      <alignment horizontal="center" vertical="center" shrinkToFit="1"/>
    </xf>
    <xf numFmtId="0" fontId="31" fillId="0" borderId="18" xfId="0" applyFont="1" applyBorder="1" applyAlignment="1" applyProtection="1">
      <alignment vertical="center" shrinkToFit="1"/>
      <protection hidden="1"/>
    </xf>
    <xf numFmtId="171" fontId="31" fillId="10" borderId="17" xfId="0" applyNumberFormat="1" applyFont="1" applyFill="1" applyBorder="1" applyAlignment="1" applyProtection="1">
      <alignment horizontal="center" vertical="center" shrinkToFit="1"/>
      <protection hidden="1"/>
    </xf>
    <xf numFmtId="169" fontId="31" fillId="7" borderId="10" xfId="0" applyNumberFormat="1" applyFont="1" applyFill="1" applyBorder="1" applyAlignment="1" applyProtection="1">
      <alignment vertical="center"/>
      <protection locked="0"/>
    </xf>
    <xf numFmtId="181" fontId="72" fillId="0" borderId="0" xfId="0" applyNumberFormat="1" applyFont="1" applyAlignment="1" applyProtection="1">
      <alignment horizontal="center" shrinkToFit="1"/>
      <protection hidden="1"/>
    </xf>
    <xf numFmtId="0" fontId="25" fillId="0" borderId="12" xfId="0" applyFont="1" applyBorder="1" applyAlignment="1" applyProtection="1">
      <alignment horizontal="center" vertical="center"/>
      <protection hidden="1"/>
    </xf>
    <xf numFmtId="178" fontId="38" fillId="0" borderId="30" xfId="0" applyNumberFormat="1" applyFont="1" applyFill="1" applyBorder="1" applyAlignment="1" applyProtection="1">
      <alignment horizontal="center" vertical="center"/>
      <protection hidden="1"/>
    </xf>
    <xf numFmtId="178" fontId="38" fillId="0" borderId="0" xfId="0" applyNumberFormat="1" applyFont="1" applyFill="1" applyBorder="1" applyAlignment="1" applyProtection="1">
      <alignment horizontal="center" vertical="center"/>
      <protection hidden="1"/>
    </xf>
    <xf numFmtId="181" fontId="25" fillId="0" borderId="0" xfId="7" applyNumberFormat="1" applyFont="1" applyBorder="1" applyAlignment="1" applyProtection="1">
      <alignment horizontal="center" vertical="center"/>
      <protection hidden="1"/>
    </xf>
    <xf numFmtId="172" fontId="79" fillId="0" borderId="0" xfId="0" applyNumberFormat="1" applyFont="1" applyAlignment="1" applyProtection="1">
      <alignment horizontal="center" vertical="center"/>
      <protection hidden="1"/>
    </xf>
    <xf numFmtId="0" fontId="59" fillId="6" borderId="10" xfId="0" applyFont="1" applyFill="1" applyBorder="1" applyAlignment="1" applyProtection="1">
      <alignment horizontal="center" vertical="center" textRotation="90" wrapText="1"/>
      <protection hidden="1"/>
    </xf>
    <xf numFmtId="0" fontId="64" fillId="0" borderId="37" xfId="0" applyFont="1" applyBorder="1"/>
    <xf numFmtId="0" fontId="59" fillId="6" borderId="0" xfId="0" applyFont="1" applyFill="1" applyAlignment="1" applyProtection="1">
      <alignment horizontal="left"/>
      <protection hidden="1"/>
    </xf>
    <xf numFmtId="0" fontId="0" fillId="6" borderId="0" xfId="0" applyFill="1" applyAlignment="1" applyProtection="1">
      <alignment horizontal="left"/>
      <protection hidden="1"/>
    </xf>
    <xf numFmtId="0" fontId="59" fillId="6" borderId="35" xfId="0" applyFont="1" applyFill="1" applyBorder="1" applyAlignment="1" applyProtection="1">
      <alignment horizontal="center" wrapText="1"/>
      <protection hidden="1"/>
    </xf>
    <xf numFmtId="0" fontId="59" fillId="6" borderId="36" xfId="0" applyFont="1" applyFill="1" applyBorder="1" applyAlignment="1" applyProtection="1">
      <alignment horizontal="center" wrapText="1"/>
      <protection hidden="1"/>
    </xf>
    <xf numFmtId="0" fontId="61" fillId="6" borderId="34" xfId="0" applyFont="1" applyFill="1" applyBorder="1" applyAlignment="1" applyProtection="1">
      <alignment horizontal="center" vertical="center" textRotation="90"/>
      <protection hidden="1"/>
    </xf>
    <xf numFmtId="185" fontId="0" fillId="0" borderId="0" xfId="0" applyNumberFormat="1" applyFill="1" applyBorder="1" applyAlignment="1"/>
  </cellXfs>
  <cellStyles count="25">
    <cellStyle name="Lien hypertexte" xfId="2" builtinId="8"/>
    <cellStyle name="Lien hypertexte 2" xfId="19" xr:uid="{2F54C919-8DE0-4288-966E-3CB7B09EE83E}"/>
    <cellStyle name="Lien hypertexte 3" xfId="11" xr:uid="{785B1E42-4E8A-484D-B95B-A00F8B9A6FA7}"/>
    <cellStyle name="Monétaire" xfId="7" builtinId="4"/>
    <cellStyle name="Monétaire 2" xfId="24" xr:uid="{A518C091-C6D4-4460-BAA4-1DBE36A4F92F}"/>
    <cellStyle name="Monétaire 3" xfId="9" xr:uid="{82F99E17-8FB5-4C01-9D4C-DE4FDF531E32}"/>
    <cellStyle name="Normal" xfId="0" builtinId="0"/>
    <cellStyle name="Normal 2" xfId="3" xr:uid="{00000000-0005-0000-0000-000002000000}"/>
    <cellStyle name="Normal 2 2" xfId="20" xr:uid="{7CE2AC8A-EAAF-44DE-B615-8FD5C7560E12}"/>
    <cellStyle name="Normal 2 3" xfId="12" xr:uid="{50D9FFF6-2463-444B-87DE-481A30372286}"/>
    <cellStyle name="Normal 3" xfId="4" xr:uid="{00000000-0005-0000-0000-000003000000}"/>
    <cellStyle name="Normal 3 2" xfId="21" xr:uid="{50F0009F-CC1D-49A5-B4C6-C9C80312A475}"/>
    <cellStyle name="Normal 3 3" xfId="13" xr:uid="{21AE93AE-8956-45FB-96B0-C750DBAD0104}"/>
    <cellStyle name="Normal 4" xfId="14" xr:uid="{28D9827D-9553-40F1-B4F9-12A65BFDAB98}"/>
    <cellStyle name="Normal 5" xfId="17" xr:uid="{72B9CD28-235F-4701-B217-C776E8BD9662}"/>
    <cellStyle name="Normal 6" xfId="8" xr:uid="{8CC17150-2219-444C-9960-7A634A63A2C0}"/>
    <cellStyle name="Pourcentage" xfId="1" builtinId="5"/>
    <cellStyle name="Pourcentage 2" xfId="18" xr:uid="{75553BDC-6225-471C-A196-3120541A4A8E}"/>
    <cellStyle name="Pourcentage 3" xfId="5" xr:uid="{00000000-0005-0000-0000-000005000000}"/>
    <cellStyle name="Pourcentage 3 2" xfId="22" xr:uid="{C3617568-C52F-4B08-83B5-E1050BE474D1}"/>
    <cellStyle name="Pourcentage 3 3" xfId="15" xr:uid="{0D35AB48-5F76-4F8F-A3FD-628A9BB6406C}"/>
    <cellStyle name="Pourcentage 4" xfId="10" xr:uid="{6518808D-D307-40FE-AB04-EF761866712F}"/>
    <cellStyle name="Titre 1" xfId="6" xr:uid="{00000000-0005-0000-0000-000006000000}"/>
    <cellStyle name="Titre 1 2" xfId="23" xr:uid="{5B1014F6-E51B-42EE-A08C-C99515EA95E1}"/>
    <cellStyle name="Titre 1 3" xfId="16" xr:uid="{4925B0E6-2B97-4261-90D8-BF4DF641F0E0}"/>
  </cellStyles>
  <dxfs count="3"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6BC98"/>
      <color rgb="FFFFCC99"/>
      <color rgb="FFF5B68F"/>
      <color rgb="FFFF9933"/>
      <color rgb="FFFF9966"/>
      <color rgb="FFF2A1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142875</xdr:colOff>
      <xdr:row>5</xdr:row>
      <xdr:rowOff>114300</xdr:rowOff>
    </xdr:from>
    <xdr:to>
      <xdr:col>31</xdr:col>
      <xdr:colOff>95250</xdr:colOff>
      <xdr:row>8</xdr:row>
      <xdr:rowOff>28575</xdr:rowOff>
    </xdr:to>
    <xdr:sp macro="" textlink="">
      <xdr:nvSpPr>
        <xdr:cNvPr id="1030" name="AutoShape 7">
          <a:extLst>
            <a:ext uri="{FF2B5EF4-FFF2-40B4-BE49-F238E27FC236}">
              <a16:creationId xmlns:a16="http://schemas.microsoft.com/office/drawing/2014/main" id="{183EB50A-4819-43C9-9C14-B95BFF578D58}"/>
            </a:ext>
          </a:extLst>
        </xdr:cNvPr>
        <xdr:cNvSpPr>
          <a:spLocks noChangeArrowheads="1"/>
        </xdr:cNvSpPr>
      </xdr:nvSpPr>
      <xdr:spPr bwMode="auto">
        <a:xfrm>
          <a:off x="4429125" y="1181100"/>
          <a:ext cx="981075" cy="485775"/>
        </a:xfrm>
        <a:prstGeom prst="leftArrow">
          <a:avLst>
            <a:gd name="adj1" fmla="val 50000"/>
            <a:gd name="adj2" fmla="val 50490"/>
          </a:avLst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54</xdr:col>
      <xdr:colOff>180975</xdr:colOff>
      <xdr:row>11</xdr:row>
      <xdr:rowOff>123825</xdr:rowOff>
    </xdr:from>
    <xdr:to>
      <xdr:col>54</xdr:col>
      <xdr:colOff>666750</xdr:colOff>
      <xdr:row>16</xdr:row>
      <xdr:rowOff>161925</xdr:rowOff>
    </xdr:to>
    <xdr:sp macro="" textlink="">
      <xdr:nvSpPr>
        <xdr:cNvPr id="1031" name="AutoShape 8">
          <a:extLst>
            <a:ext uri="{FF2B5EF4-FFF2-40B4-BE49-F238E27FC236}">
              <a16:creationId xmlns:a16="http://schemas.microsoft.com/office/drawing/2014/main" id="{85D6D1F5-C3AC-4E35-A9C1-928EF36F9089}"/>
            </a:ext>
          </a:extLst>
        </xdr:cNvPr>
        <xdr:cNvSpPr>
          <a:spLocks noChangeArrowheads="1"/>
        </xdr:cNvSpPr>
      </xdr:nvSpPr>
      <xdr:spPr bwMode="auto">
        <a:xfrm>
          <a:off x="10163175" y="2333625"/>
          <a:ext cx="485775" cy="1028700"/>
        </a:xfrm>
        <a:prstGeom prst="downArrow">
          <a:avLst>
            <a:gd name="adj1" fmla="val 50000"/>
            <a:gd name="adj2" fmla="val 52941"/>
          </a:avLst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76200</xdr:colOff>
      <xdr:row>19</xdr:row>
      <xdr:rowOff>28575</xdr:rowOff>
    </xdr:from>
    <xdr:to>
      <xdr:col>36</xdr:col>
      <xdr:colOff>542925</xdr:colOff>
      <xdr:row>21</xdr:row>
      <xdr:rowOff>133350</xdr:rowOff>
    </xdr:to>
    <xdr:sp macro="" textlink="">
      <xdr:nvSpPr>
        <xdr:cNvPr id="1032" name="AutoShape 9">
          <a:extLst>
            <a:ext uri="{FF2B5EF4-FFF2-40B4-BE49-F238E27FC236}">
              <a16:creationId xmlns:a16="http://schemas.microsoft.com/office/drawing/2014/main" id="{C52B4814-91F0-412C-99F9-EAEA73461077}"/>
            </a:ext>
          </a:extLst>
        </xdr:cNvPr>
        <xdr:cNvSpPr>
          <a:spLocks noChangeArrowheads="1"/>
        </xdr:cNvSpPr>
      </xdr:nvSpPr>
      <xdr:spPr bwMode="auto">
        <a:xfrm>
          <a:off x="5734050" y="3800475"/>
          <a:ext cx="981075" cy="485775"/>
        </a:xfrm>
        <a:prstGeom prst="leftArrow">
          <a:avLst>
            <a:gd name="adj1" fmla="val 50000"/>
            <a:gd name="adj2" fmla="val 50490"/>
          </a:avLst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28575</xdr:colOff>
      <xdr:row>11</xdr:row>
      <xdr:rowOff>114300</xdr:rowOff>
    </xdr:from>
    <xdr:to>
      <xdr:col>32</xdr:col>
      <xdr:colOff>152400</xdr:colOff>
      <xdr:row>14</xdr:row>
      <xdr:rowOff>38100</xdr:rowOff>
    </xdr:to>
    <xdr:sp macro="" textlink="">
      <xdr:nvSpPr>
        <xdr:cNvPr id="1033" name="AutoShape 10">
          <a:extLst>
            <a:ext uri="{FF2B5EF4-FFF2-40B4-BE49-F238E27FC236}">
              <a16:creationId xmlns:a16="http://schemas.microsoft.com/office/drawing/2014/main" id="{ACC1BA66-9D36-4642-A1B6-68C7F8B55A7D}"/>
            </a:ext>
          </a:extLst>
        </xdr:cNvPr>
        <xdr:cNvSpPr>
          <a:spLocks noChangeArrowheads="1"/>
        </xdr:cNvSpPr>
      </xdr:nvSpPr>
      <xdr:spPr bwMode="auto">
        <a:xfrm>
          <a:off x="4657725" y="2324100"/>
          <a:ext cx="981075" cy="533400"/>
        </a:xfrm>
        <a:prstGeom prst="leftArrow">
          <a:avLst>
            <a:gd name="adj1" fmla="val 50000"/>
            <a:gd name="adj2" fmla="val 45982"/>
          </a:avLst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104775</xdr:colOff>
      <xdr:row>22</xdr:row>
      <xdr:rowOff>66675</xdr:rowOff>
    </xdr:from>
    <xdr:to>
      <xdr:col>36</xdr:col>
      <xdr:colOff>57150</xdr:colOff>
      <xdr:row>24</xdr:row>
      <xdr:rowOff>171450</xdr:rowOff>
    </xdr:to>
    <xdr:sp macro="" textlink="">
      <xdr:nvSpPr>
        <xdr:cNvPr id="1034" name="AutoShape 11">
          <a:extLst>
            <a:ext uri="{FF2B5EF4-FFF2-40B4-BE49-F238E27FC236}">
              <a16:creationId xmlns:a16="http://schemas.microsoft.com/office/drawing/2014/main" id="{D15CBC05-8604-4067-A1D0-026ACD238C54}"/>
            </a:ext>
          </a:extLst>
        </xdr:cNvPr>
        <xdr:cNvSpPr>
          <a:spLocks noChangeArrowheads="1"/>
        </xdr:cNvSpPr>
      </xdr:nvSpPr>
      <xdr:spPr bwMode="auto">
        <a:xfrm>
          <a:off x="5248275" y="4410075"/>
          <a:ext cx="981075" cy="485775"/>
        </a:xfrm>
        <a:prstGeom prst="leftArrow">
          <a:avLst>
            <a:gd name="adj1" fmla="val 50000"/>
            <a:gd name="adj2" fmla="val 50490"/>
          </a:avLst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104775</xdr:rowOff>
    </xdr:from>
    <xdr:to>
      <xdr:col>14</xdr:col>
      <xdr:colOff>38100</xdr:colOff>
      <xdr:row>6</xdr:row>
      <xdr:rowOff>28575</xdr:rowOff>
    </xdr:to>
    <xdr:sp macro="" textlink="" fLocksText="0">
      <xdr:nvSpPr>
        <xdr:cNvPr id="2049" name="Text 1">
          <a:extLst>
            <a:ext uri="{FF2B5EF4-FFF2-40B4-BE49-F238E27FC236}">
              <a16:creationId xmlns:a16="http://schemas.microsoft.com/office/drawing/2014/main" id="{8D617C9A-0982-4C84-9937-EB9CC8673F45}"/>
            </a:ext>
          </a:extLst>
        </xdr:cNvPr>
        <xdr:cNvSpPr txBox="1">
          <a:spLocks noChangeArrowheads="1"/>
        </xdr:cNvSpPr>
      </xdr:nvSpPr>
      <xdr:spPr bwMode="auto">
        <a:xfrm>
          <a:off x="2314575" y="485775"/>
          <a:ext cx="8391525" cy="6858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6600"/>
              </a:solidFill>
              <a:latin typeface="Bookman Old Style"/>
            </a:rPr>
            <a:t>POUR UTILISER LE BS "SIMPLE"</a:t>
          </a:r>
        </a:p>
      </xdr:txBody>
    </xdr:sp>
    <xdr:clientData/>
  </xdr:twoCellAnchor>
  <xdr:twoCellAnchor>
    <xdr:from>
      <xdr:col>4</xdr:col>
      <xdr:colOff>9525</xdr:colOff>
      <xdr:row>9</xdr:row>
      <xdr:rowOff>142875</xdr:rowOff>
    </xdr:from>
    <xdr:to>
      <xdr:col>13</xdr:col>
      <xdr:colOff>381000</xdr:colOff>
      <xdr:row>32</xdr:row>
      <xdr:rowOff>76200</xdr:rowOff>
    </xdr:to>
    <xdr:sp macro="" textlink="">
      <xdr:nvSpPr>
        <xdr:cNvPr id="2050" name="Text 2">
          <a:extLst>
            <a:ext uri="{FF2B5EF4-FFF2-40B4-BE49-F238E27FC236}">
              <a16:creationId xmlns:a16="http://schemas.microsoft.com/office/drawing/2014/main" id="{2D6E7198-48BE-4C94-AF05-F4F4C04288AA}"/>
            </a:ext>
          </a:extLst>
        </xdr:cNvPr>
        <xdr:cNvSpPr txBox="1">
          <a:spLocks noChangeArrowheads="1"/>
        </xdr:cNvSpPr>
      </xdr:nvSpPr>
      <xdr:spPr bwMode="auto">
        <a:xfrm>
          <a:off x="3057525" y="1857375"/>
          <a:ext cx="7229475" cy="43148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Bookman Old Style"/>
            </a:rPr>
            <a:t>Ce fichier comporte un bulletin de salaire mensuel.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Bookman Old Style"/>
            </a:rPr>
            <a:t>Renseignez l'onglet « identification » avec vos informations et celles de l'employeur ; ces informations se reporteront automatiquement sur le bulletin de salaire.</a:t>
          </a:r>
        </a:p>
        <a:p>
          <a:pPr algn="l" rtl="0">
            <a:lnSpc>
              <a:spcPts val="1500"/>
            </a:lnSpc>
            <a:defRPr sz="1000"/>
          </a:pPr>
          <a:r>
            <a:rPr lang="fr-FR" sz="1400" b="1" i="0" u="sng" strike="noStrike" baseline="0">
              <a:solidFill>
                <a:srgbClr val="FF0000"/>
              </a:solidFill>
              <a:latin typeface="Bookman Old Style"/>
            </a:rPr>
            <a:t>Il est impératif de renseigner l'onglet "Impôts" en répondant à toutes les questions et en remplissant le cas échéant le tableau de gauche. </a:t>
          </a:r>
        </a:p>
        <a:p>
          <a:pPr algn="l" rtl="0">
            <a:lnSpc>
              <a:spcPts val="1500"/>
            </a:lnSpc>
            <a:defRPr sz="1000"/>
          </a:pPr>
          <a:endParaRPr lang="fr-FR" sz="14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l" rtl="0">
            <a:lnSpc>
              <a:spcPts val="1500"/>
            </a:lnSpc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Bookman Old Style"/>
            </a:rPr>
            <a:t>Vous renseignez les cases colorées sur le bulletin de salaire et les calculs se font automatiquement.</a:t>
          </a:r>
        </a:p>
        <a:p>
          <a:pPr algn="l" rtl="0">
            <a:lnSpc>
              <a:spcPts val="1500"/>
            </a:lnSpc>
            <a:defRPr sz="1000"/>
          </a:pPr>
          <a:endParaRPr lang="fr-FR" sz="14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l" rtl="0">
            <a:lnSpc>
              <a:spcPts val="1500"/>
            </a:lnSpc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Bookman Old Style"/>
            </a:rPr>
            <a:t>Pour les heures supplémentaires, deux cas de figure :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Bookman Old Style"/>
            </a:rPr>
            <a:t>- soit les heures supplémentaires sont mensualisées (négociées au contrat) et vous reportez les heures calculées en 22X à la ligne 30 colonne Q</a:t>
          </a:r>
        </a:p>
        <a:p>
          <a:pPr algn="l" rtl="0">
            <a:lnSpc>
              <a:spcPts val="1500"/>
            </a:lnSpc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Bookman Old Style"/>
            </a:rPr>
            <a:t>- soit elles ne sont rémunérées que si elles sont réellement effectuées, auquel cas vous indiquez le nombre d'heures voulues en ligne 30 colonne Q</a:t>
          </a:r>
        </a:p>
        <a:p>
          <a:pPr algn="l" rtl="0">
            <a:lnSpc>
              <a:spcPts val="1500"/>
            </a:lnSpc>
            <a:defRPr sz="1000"/>
          </a:pPr>
          <a:endParaRPr lang="fr-FR" sz="14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l" rtl="0">
            <a:defRPr sz="1000"/>
          </a:pPr>
          <a:r>
            <a:rPr lang="fr-FR" sz="1400" b="1" i="0" u="none" strike="noStrike" baseline="0">
              <a:solidFill>
                <a:srgbClr val="FF0000"/>
              </a:solidFill>
              <a:latin typeface="Bookman Old Style"/>
            </a:rPr>
            <a:t>ATTENTION</a:t>
          </a:r>
          <a:r>
            <a:rPr lang="fr-FR" sz="1400" b="0" i="0" u="none" strike="noStrike" baseline="0">
              <a:solidFill>
                <a:srgbClr val="000000"/>
              </a:solidFill>
              <a:latin typeface="Bookman Old Style"/>
            </a:rPr>
            <a:t> : indiquez dans la colonne "Dont heures supplémentaires" les heures au delà de 45 heures par semaine réellement effectuées qu'elles soient prévues ou non au contrat ; les heures complémentaires sont les heures effectuées au-delà de celles indiquées au contrat dans la limite de 45h par semaine.</a:t>
          </a:r>
        </a:p>
        <a:p>
          <a:pPr algn="l" rtl="0">
            <a:lnSpc>
              <a:spcPts val="1400"/>
            </a:lnSpc>
            <a:defRPr sz="1000"/>
          </a:pPr>
          <a:endParaRPr lang="fr-FR" sz="14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l" rtl="0">
            <a:lnSpc>
              <a:spcPts val="1400"/>
            </a:lnSpc>
            <a:defRPr sz="1000"/>
          </a:pPr>
          <a:endParaRPr lang="fr-FR" sz="14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l" rtl="0">
            <a:lnSpc>
              <a:spcPts val="1400"/>
            </a:lnSpc>
            <a:defRPr sz="1000"/>
          </a:pPr>
          <a:endParaRPr lang="fr-FR" sz="1400" b="0" i="0" u="none" strike="noStrike" baseline="0">
            <a:solidFill>
              <a:srgbClr val="000000"/>
            </a:solidFill>
            <a:latin typeface="Bookman Old Styl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urssaf.fr/portail/home/taux-et-baremes/plafonds.html" TargetMode="External"/><Relationship Id="rId1" Type="http://schemas.openxmlformats.org/officeDocument/2006/relationships/hyperlink" Target="http://www.urssaf.fr/profil/particuliers/baremes/baremes/taux_assistants_maternels_0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B2:BE35"/>
  <sheetViews>
    <sheetView showGridLines="0" tabSelected="1" zoomScaleNormal="100" workbookViewId="0"/>
  </sheetViews>
  <sheetFormatPr baseColWidth="10" defaultRowHeight="15" x14ac:dyDescent="0.25"/>
  <cols>
    <col min="1" max="36" width="2.5703125" style="1" customWidth="1"/>
    <col min="37" max="37" width="10.7109375" style="1" customWidth="1"/>
    <col min="38" max="38" width="0" style="1" hidden="1" customWidth="1"/>
    <col min="39" max="39" width="7.85546875" style="1" customWidth="1"/>
    <col min="40" max="54" width="2.5703125" style="1" customWidth="1"/>
    <col min="55" max="16384" width="11.42578125" style="1"/>
  </cols>
  <sheetData>
    <row r="2" spans="2:54" ht="16.5" x14ac:dyDescent="0.3">
      <c r="B2" s="583" t="s">
        <v>0</v>
      </c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AB2" s="2" t="s">
        <v>1</v>
      </c>
    </row>
    <row r="3" spans="2:54" ht="18.75" x14ac:dyDescent="0.4">
      <c r="B3" s="579" t="s">
        <v>2</v>
      </c>
      <c r="C3" s="579"/>
      <c r="D3" s="579"/>
      <c r="E3" s="579"/>
      <c r="F3" s="579"/>
      <c r="G3" s="579"/>
      <c r="H3" s="578" t="s">
        <v>3</v>
      </c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AB3" s="3" t="s">
        <v>4</v>
      </c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5"/>
      <c r="BA3" s="5"/>
      <c r="BB3" s="6"/>
    </row>
    <row r="4" spans="2:54" ht="18.75" x14ac:dyDescent="0.4">
      <c r="B4" s="576" t="s">
        <v>5</v>
      </c>
      <c r="C4" s="576"/>
      <c r="D4" s="576"/>
      <c r="E4" s="576"/>
      <c r="F4" s="576"/>
      <c r="G4" s="576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  <c r="Y4" s="577"/>
      <c r="AB4" s="8" t="s">
        <v>6</v>
      </c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0"/>
      <c r="BA4" s="10"/>
      <c r="BB4" s="11"/>
    </row>
    <row r="5" spans="2:54" x14ac:dyDescent="0.25">
      <c r="B5" s="7" t="s">
        <v>7</v>
      </c>
      <c r="C5" s="7"/>
      <c r="D5" s="7"/>
      <c r="E5" s="7"/>
      <c r="F5" s="7"/>
      <c r="G5" s="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  <c r="U5" s="577"/>
      <c r="V5" s="577"/>
      <c r="W5" s="577"/>
      <c r="X5" s="577"/>
      <c r="Y5" s="577"/>
      <c r="AB5" s="12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4"/>
      <c r="BA5" s="14"/>
      <c r="BB5" s="15"/>
    </row>
    <row r="6" spans="2:54" x14ac:dyDescent="0.25">
      <c r="B6" s="576" t="s">
        <v>8</v>
      </c>
      <c r="C6" s="576"/>
      <c r="D6" s="576"/>
      <c r="E6" s="576"/>
      <c r="F6" s="576"/>
      <c r="G6" s="576"/>
      <c r="H6" s="577"/>
      <c r="I6" s="577"/>
      <c r="J6" s="577"/>
      <c r="K6" s="16"/>
      <c r="L6" s="16"/>
      <c r="M6" s="16"/>
      <c r="N6" s="16"/>
      <c r="O6" s="16"/>
      <c r="P6" s="16"/>
      <c r="Q6" s="17"/>
      <c r="R6" s="17"/>
      <c r="S6" s="17"/>
      <c r="T6" s="17"/>
      <c r="U6" s="17"/>
      <c r="V6" s="18"/>
      <c r="W6" s="18"/>
      <c r="X6" s="19"/>
      <c r="Y6" s="19"/>
      <c r="AB6" s="20" t="s">
        <v>1</v>
      </c>
    </row>
    <row r="7" spans="2:54" x14ac:dyDescent="0.25">
      <c r="B7" s="576" t="s">
        <v>9</v>
      </c>
      <c r="C7" s="576"/>
      <c r="D7" s="576"/>
      <c r="E7" s="576"/>
      <c r="F7" s="576"/>
      <c r="G7" s="576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21"/>
      <c r="V7" s="21"/>
      <c r="W7" s="21"/>
      <c r="X7" s="21"/>
      <c r="Y7" s="21"/>
    </row>
    <row r="8" spans="2:54" x14ac:dyDescent="0.25">
      <c r="B8" s="579" t="s">
        <v>10</v>
      </c>
      <c r="C8" s="579"/>
      <c r="D8" s="579"/>
      <c r="E8" s="579"/>
      <c r="F8" s="579"/>
      <c r="G8" s="579"/>
      <c r="H8" s="579"/>
      <c r="I8" s="579"/>
      <c r="J8" s="579"/>
      <c r="K8" s="579"/>
      <c r="L8" s="580" t="s">
        <v>1</v>
      </c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22"/>
      <c r="AC8" s="584"/>
      <c r="AD8" s="584"/>
      <c r="AE8" s="584"/>
      <c r="AF8" s="584"/>
      <c r="AG8" s="584"/>
      <c r="AH8" s="584"/>
      <c r="AI8" s="584"/>
    </row>
    <row r="9" spans="2:54" x14ac:dyDescent="0.25">
      <c r="B9" s="576" t="s">
        <v>11</v>
      </c>
      <c r="C9" s="576"/>
      <c r="D9" s="576"/>
      <c r="E9" s="576"/>
      <c r="F9" s="576"/>
      <c r="G9" s="576"/>
      <c r="H9" s="576"/>
      <c r="I9" s="578"/>
      <c r="J9" s="578"/>
      <c r="K9" s="578"/>
      <c r="L9" s="578"/>
      <c r="M9" s="578"/>
      <c r="N9" s="578"/>
      <c r="O9" s="578"/>
      <c r="P9" s="578"/>
      <c r="Q9" s="578"/>
      <c r="R9" s="578"/>
      <c r="S9" s="578"/>
      <c r="T9" s="578"/>
      <c r="U9" s="578"/>
      <c r="V9" s="23"/>
      <c r="W9" s="23"/>
      <c r="X9" s="23"/>
      <c r="Y9" s="23"/>
      <c r="AC9" s="584"/>
      <c r="AD9" s="584"/>
      <c r="AE9" s="584"/>
      <c r="AF9" s="584"/>
      <c r="AG9" s="584"/>
      <c r="AH9" s="584"/>
      <c r="AI9" s="584"/>
    </row>
    <row r="10" spans="2:54" x14ac:dyDescent="0.25">
      <c r="B10" s="576" t="s">
        <v>12</v>
      </c>
      <c r="C10" s="576"/>
      <c r="D10" s="576"/>
      <c r="E10" s="576"/>
      <c r="F10" s="581" t="s">
        <v>1</v>
      </c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1"/>
      <c r="S10" s="581"/>
      <c r="T10" s="581"/>
      <c r="U10" s="581"/>
      <c r="V10" s="581"/>
      <c r="W10" s="581"/>
      <c r="X10" s="581"/>
      <c r="Y10" s="581"/>
    </row>
    <row r="12" spans="2:54" x14ac:dyDescent="0.25">
      <c r="B12" s="24" t="s">
        <v>13</v>
      </c>
      <c r="C12" s="10"/>
      <c r="D12" s="25"/>
      <c r="E12" s="25"/>
      <c r="F12" s="26"/>
      <c r="G12" s="25"/>
      <c r="H12" s="25"/>
      <c r="I12" s="25"/>
      <c r="J12" s="25"/>
      <c r="K12" s="25"/>
      <c r="L12" s="25"/>
      <c r="M12" s="25"/>
      <c r="N12" s="25"/>
      <c r="O12" s="25"/>
      <c r="P12" s="27"/>
      <c r="Q12" s="27"/>
      <c r="R12" s="27"/>
      <c r="S12" s="27"/>
      <c r="T12" s="28"/>
      <c r="U12" s="29"/>
      <c r="V12" s="29"/>
      <c r="W12" s="29"/>
    </row>
    <row r="13" spans="2:54" ht="18" x14ac:dyDescent="0.25">
      <c r="B13" s="30" t="s">
        <v>14</v>
      </c>
      <c r="C13" s="10"/>
      <c r="D13" s="31"/>
      <c r="E13" s="31"/>
      <c r="F13" s="28"/>
      <c r="G13" s="32"/>
      <c r="H13" s="590"/>
      <c r="I13" s="590"/>
      <c r="J13" s="590"/>
      <c r="K13" s="590"/>
      <c r="L13" s="590"/>
      <c r="M13" s="590"/>
      <c r="N13" s="32" t="s">
        <v>15</v>
      </c>
      <c r="O13" s="25"/>
      <c r="P13" s="27"/>
      <c r="Q13" s="27"/>
      <c r="R13" s="27"/>
      <c r="S13" s="591" t="s">
        <v>16</v>
      </c>
      <c r="T13" s="591"/>
      <c r="U13" s="591"/>
      <c r="V13" s="591"/>
      <c r="W13" s="591"/>
      <c r="AX13" s="585"/>
      <c r="AY13" s="585" t="s">
        <v>17</v>
      </c>
    </row>
    <row r="14" spans="2:54" x14ac:dyDescent="0.25">
      <c r="B14" s="33" t="s">
        <v>18</v>
      </c>
      <c r="C14" s="10"/>
      <c r="D14" s="25"/>
      <c r="E14" s="25"/>
      <c r="F14" s="26"/>
      <c r="G14" s="25"/>
      <c r="H14" s="25"/>
      <c r="I14" s="25"/>
      <c r="J14" s="25"/>
      <c r="K14" s="586" t="s">
        <v>1</v>
      </c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6"/>
      <c r="AK14" s="587" t="s">
        <v>19</v>
      </c>
      <c r="AL14" s="587"/>
      <c r="AM14" s="587"/>
      <c r="AN14" s="587"/>
      <c r="AO14" s="587"/>
      <c r="AP14" s="587"/>
      <c r="AQ14" s="587"/>
      <c r="AR14" s="587"/>
      <c r="AS14" s="587"/>
      <c r="AT14" s="587"/>
      <c r="AU14" s="587"/>
      <c r="AV14" s="587"/>
      <c r="AW14" s="587"/>
      <c r="AX14" s="587"/>
      <c r="AY14" s="587"/>
      <c r="AZ14" s="587"/>
      <c r="BA14" s="587"/>
    </row>
    <row r="15" spans="2:54" x14ac:dyDescent="0.25">
      <c r="AK15" s="587"/>
      <c r="AL15" s="587"/>
      <c r="AM15" s="587"/>
      <c r="AN15" s="587"/>
      <c r="AO15" s="587"/>
      <c r="AP15" s="587"/>
      <c r="AQ15" s="587"/>
      <c r="AR15" s="587"/>
      <c r="AS15" s="587"/>
      <c r="AT15" s="587"/>
      <c r="AU15" s="587"/>
      <c r="AV15" s="587"/>
      <c r="AW15" s="587"/>
      <c r="AX15" s="587"/>
      <c r="AY15" s="587"/>
      <c r="AZ15" s="587"/>
      <c r="BA15" s="587"/>
    </row>
    <row r="16" spans="2:54" x14ac:dyDescent="0.25">
      <c r="B16" s="588" t="s">
        <v>20</v>
      </c>
      <c r="C16" s="588"/>
      <c r="D16" s="588"/>
      <c r="E16" s="588"/>
      <c r="F16" s="588"/>
      <c r="G16" s="588"/>
      <c r="H16" s="588"/>
      <c r="I16" s="588"/>
      <c r="J16" s="588"/>
      <c r="K16" s="588"/>
      <c r="L16" s="588"/>
      <c r="M16" s="588"/>
      <c r="N16" s="588"/>
      <c r="O16" s="588"/>
      <c r="P16" s="588"/>
      <c r="Q16" s="588"/>
      <c r="R16" s="588"/>
      <c r="S16" s="588"/>
      <c r="T16" s="588"/>
      <c r="U16" s="588"/>
      <c r="V16" s="588"/>
      <c r="W16" s="588"/>
      <c r="X16" s="588"/>
      <c r="Y16" s="588"/>
      <c r="Z16" s="588"/>
      <c r="AA16" s="588"/>
      <c r="AB16" s="588"/>
      <c r="AC16" s="588"/>
      <c r="AD16" s="588"/>
    </row>
    <row r="17" spans="2:57" x14ac:dyDescent="0.25">
      <c r="B17" s="576" t="s">
        <v>2</v>
      </c>
      <c r="C17" s="576"/>
      <c r="D17" s="576"/>
      <c r="E17" s="576"/>
      <c r="F17" s="576"/>
      <c r="G17" s="576"/>
      <c r="H17" s="576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589"/>
      <c r="Y17" s="589"/>
      <c r="Z17" s="589"/>
      <c r="AA17" s="589"/>
      <c r="AB17" s="19"/>
      <c r="AC17" s="19"/>
      <c r="AD17" s="19"/>
      <c r="AE17" s="337" t="s">
        <v>1</v>
      </c>
      <c r="AF17" s="337"/>
      <c r="AG17" s="337"/>
      <c r="AH17" s="337"/>
      <c r="AI17" s="337"/>
      <c r="AJ17" s="337"/>
      <c r="AK17" s="337"/>
      <c r="AM17" s="34"/>
      <c r="AP17" s="35" t="s">
        <v>1</v>
      </c>
    </row>
    <row r="18" spans="2:57" x14ac:dyDescent="0.25">
      <c r="B18" s="576" t="s">
        <v>5</v>
      </c>
      <c r="C18" s="576"/>
      <c r="D18" s="576"/>
      <c r="E18" s="576"/>
      <c r="F18" s="576"/>
      <c r="G18" s="576"/>
      <c r="H18" s="576"/>
      <c r="I18" s="582"/>
      <c r="J18" s="582"/>
      <c r="K18" s="582"/>
      <c r="L18" s="582"/>
      <c r="M18" s="582"/>
      <c r="N18" s="582"/>
      <c r="O18" s="582"/>
      <c r="P18" s="582"/>
      <c r="Q18" s="582"/>
      <c r="R18" s="582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</row>
    <row r="19" spans="2:57" x14ac:dyDescent="0.25">
      <c r="B19" s="576" t="s">
        <v>7</v>
      </c>
      <c r="C19" s="576"/>
      <c r="D19" s="576"/>
      <c r="E19" s="576"/>
      <c r="F19" s="576"/>
      <c r="G19" s="576"/>
      <c r="H19" s="576"/>
      <c r="I19" s="582"/>
      <c r="J19" s="582"/>
      <c r="K19" s="582"/>
      <c r="L19" s="582"/>
      <c r="M19" s="582"/>
      <c r="N19" s="582"/>
      <c r="O19" s="582"/>
      <c r="P19" s="582"/>
      <c r="Q19" s="582"/>
      <c r="R19" s="582"/>
      <c r="S19" s="582"/>
      <c r="T19" s="582"/>
      <c r="U19" s="582"/>
      <c r="V19" s="582"/>
      <c r="W19" s="582"/>
      <c r="X19" s="582"/>
      <c r="Y19" s="582"/>
      <c r="Z19" s="582"/>
      <c r="AA19" s="582"/>
      <c r="AB19" s="582"/>
      <c r="AC19" s="582"/>
      <c r="AD19" s="582"/>
      <c r="AE19" s="36"/>
      <c r="AF19" s="36"/>
      <c r="AG19" s="36"/>
      <c r="AH19" s="36"/>
      <c r="AI19" s="36"/>
      <c r="AJ19" s="36"/>
      <c r="AK19" s="597" t="s">
        <v>21</v>
      </c>
      <c r="AL19" s="597"/>
      <c r="AM19" s="597"/>
      <c r="AN19" s="597"/>
      <c r="AO19" s="597"/>
      <c r="AP19" s="597"/>
      <c r="AQ19" s="597"/>
      <c r="AR19" s="597"/>
      <c r="AS19" s="597"/>
      <c r="AT19" s="597"/>
      <c r="AU19" s="597"/>
      <c r="AV19" s="597"/>
      <c r="AW19" s="597"/>
      <c r="AX19" s="597"/>
      <c r="AY19" s="597"/>
      <c r="AZ19" s="597"/>
      <c r="BA19" s="597"/>
      <c r="BC19" s="37" t="s">
        <v>17</v>
      </c>
    </row>
    <row r="20" spans="2:57" ht="15.75" thickBot="1" x14ac:dyDescent="0.3">
      <c r="B20" s="576" t="s">
        <v>8</v>
      </c>
      <c r="C20" s="576"/>
      <c r="D20" s="576"/>
      <c r="E20" s="576"/>
      <c r="F20" s="576"/>
      <c r="G20" s="576"/>
      <c r="H20" s="576"/>
      <c r="I20" s="577"/>
      <c r="J20" s="577"/>
      <c r="K20" s="577"/>
      <c r="L20" s="38"/>
      <c r="M20" s="39"/>
      <c r="N20" s="39"/>
      <c r="O20" s="40"/>
      <c r="P20" s="39"/>
      <c r="Q20" s="39"/>
      <c r="R20" s="39"/>
      <c r="S20" s="41"/>
      <c r="T20" s="41"/>
      <c r="U20" s="42"/>
      <c r="V20" s="42"/>
      <c r="W20" s="43"/>
      <c r="X20" s="43"/>
      <c r="Y20" s="43"/>
      <c r="Z20" s="43"/>
      <c r="AA20" s="19"/>
      <c r="AB20" s="19"/>
      <c r="AC20" s="19"/>
      <c r="AD20" s="19"/>
    </row>
    <row r="21" spans="2:57" ht="16.5" thickTop="1" x14ac:dyDescent="0.25">
      <c r="B21" s="576" t="s">
        <v>9</v>
      </c>
      <c r="C21" s="576"/>
      <c r="D21" s="576"/>
      <c r="E21" s="576"/>
      <c r="F21" s="576"/>
      <c r="G21" s="576"/>
      <c r="H21" s="576"/>
      <c r="I21" s="598"/>
      <c r="J21" s="598"/>
      <c r="K21" s="598"/>
      <c r="L21" s="598"/>
      <c r="M21" s="598"/>
      <c r="N21" s="598"/>
      <c r="O21" s="598"/>
      <c r="P21" s="598"/>
      <c r="Q21" s="598"/>
      <c r="R21" s="598"/>
      <c r="S21" s="598"/>
      <c r="T21" s="598"/>
      <c r="U21" s="598"/>
      <c r="V21" s="598"/>
      <c r="W21" s="598"/>
      <c r="X21" s="44"/>
      <c r="Y21" s="44"/>
      <c r="Z21" s="44"/>
      <c r="AA21" s="19"/>
      <c r="AB21" s="19"/>
      <c r="AC21" s="19"/>
      <c r="AD21" s="19"/>
      <c r="AM21" s="603" t="s">
        <v>183</v>
      </c>
      <c r="AN21" s="604"/>
      <c r="AO21" s="604"/>
      <c r="AP21" s="604"/>
      <c r="AQ21" s="604"/>
      <c r="AR21" s="604"/>
      <c r="AS21" s="604"/>
      <c r="AT21" s="604"/>
      <c r="AU21" s="604"/>
      <c r="AV21" s="604"/>
      <c r="AW21" s="604"/>
      <c r="AX21" s="604"/>
      <c r="AY21" s="604"/>
      <c r="AZ21" s="604"/>
      <c r="BA21" s="604"/>
      <c r="BB21" s="604"/>
      <c r="BC21" s="604"/>
      <c r="BD21" s="604"/>
      <c r="BE21" s="605"/>
    </row>
    <row r="22" spans="2:57" x14ac:dyDescent="0.25">
      <c r="B22" s="599" t="s">
        <v>22</v>
      </c>
      <c r="C22" s="599"/>
      <c r="D22" s="599"/>
      <c r="E22" s="599"/>
      <c r="F22" s="599"/>
      <c r="G22" s="599"/>
      <c r="H22" s="599"/>
      <c r="I22" s="598" t="s">
        <v>1</v>
      </c>
      <c r="J22" s="598"/>
      <c r="K22" s="598"/>
      <c r="L22" s="598"/>
      <c r="M22" s="598"/>
      <c r="N22" s="598"/>
      <c r="O22" s="598"/>
      <c r="P22" s="598"/>
      <c r="Q22" s="598"/>
      <c r="R22" s="598"/>
      <c r="S22" s="598"/>
      <c r="T22" s="598"/>
      <c r="U22" s="598"/>
      <c r="V22" s="598"/>
      <c r="W22" s="598"/>
      <c r="X22" s="44"/>
      <c r="Y22" s="44"/>
      <c r="Z22" s="44"/>
      <c r="AA22" s="19"/>
      <c r="AB22" s="19"/>
      <c r="AC22" s="19"/>
      <c r="AD22" s="19"/>
      <c r="AM22" s="594" t="s">
        <v>184</v>
      </c>
      <c r="AN22" s="595"/>
      <c r="AO22" s="595"/>
      <c r="AP22" s="595"/>
      <c r="AQ22" s="595"/>
      <c r="AR22" s="595"/>
      <c r="AS22" s="595"/>
      <c r="AT22" s="595"/>
      <c r="AU22" s="595"/>
      <c r="AV22" s="595"/>
      <c r="AW22" s="595"/>
      <c r="AX22" s="595"/>
      <c r="AY22" s="595"/>
      <c r="AZ22" s="595"/>
      <c r="BA22" s="595"/>
      <c r="BB22" s="595"/>
      <c r="BC22" s="595"/>
      <c r="BD22" s="595"/>
      <c r="BE22" s="596"/>
    </row>
    <row r="23" spans="2:57" ht="15.75" thickBot="1" x14ac:dyDescent="0.3">
      <c r="B23" s="45"/>
      <c r="C23" s="27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  <c r="AB23" s="47"/>
      <c r="AC23" s="47"/>
      <c r="AD23" s="47"/>
      <c r="AM23" s="600" t="s">
        <v>185</v>
      </c>
      <c r="AN23" s="601"/>
      <c r="AO23" s="601"/>
      <c r="AP23" s="601"/>
      <c r="AQ23" s="601"/>
      <c r="AR23" s="601"/>
      <c r="AS23" s="601"/>
      <c r="AT23" s="601"/>
      <c r="AU23" s="601"/>
      <c r="AV23" s="601"/>
      <c r="AW23" s="601"/>
      <c r="AX23" s="601"/>
      <c r="AY23" s="601"/>
      <c r="AZ23" s="601"/>
      <c r="BA23" s="601"/>
      <c r="BB23" s="601"/>
      <c r="BC23" s="601"/>
      <c r="BD23" s="601"/>
      <c r="BE23" s="602"/>
    </row>
    <row r="24" spans="2:57" ht="15.75" thickTop="1" x14ac:dyDescent="0.25">
      <c r="B24" s="45" t="s">
        <v>23</v>
      </c>
      <c r="C24" s="27"/>
      <c r="D24" s="46"/>
      <c r="E24" s="46"/>
      <c r="F24" s="46"/>
      <c r="G24" s="593" t="s">
        <v>181</v>
      </c>
      <c r="H24" s="593"/>
      <c r="I24" s="593"/>
      <c r="J24" s="593"/>
      <c r="K24" s="593"/>
      <c r="L24" s="593"/>
      <c r="M24" s="593"/>
      <c r="N24" s="593"/>
      <c r="O24" s="48"/>
      <c r="P24" s="49" t="s">
        <v>24</v>
      </c>
      <c r="Q24" s="49"/>
      <c r="R24" s="49"/>
      <c r="S24" s="49"/>
      <c r="T24" s="49"/>
      <c r="U24" s="49"/>
      <c r="V24" s="49"/>
      <c r="W24" s="46"/>
      <c r="X24" s="592"/>
      <c r="Y24" s="592"/>
      <c r="Z24" s="592"/>
      <c r="AA24" s="592"/>
      <c r="AB24" s="592"/>
      <c r="AC24" s="592"/>
      <c r="AD24" s="592"/>
    </row>
    <row r="26" spans="2:57" x14ac:dyDescent="0.25">
      <c r="B26" s="50"/>
      <c r="C26" s="50"/>
      <c r="D26" s="50"/>
    </row>
    <row r="27" spans="2:57" x14ac:dyDescent="0.25">
      <c r="B27" s="50"/>
      <c r="C27" s="50"/>
      <c r="D27" s="50"/>
    </row>
    <row r="28" spans="2:57" x14ac:dyDescent="0.25">
      <c r="B28" s="50"/>
      <c r="C28" s="50"/>
      <c r="D28" s="50"/>
    </row>
    <row r="29" spans="2:57" x14ac:dyDescent="0.25">
      <c r="B29" s="50"/>
      <c r="C29" s="50"/>
      <c r="D29" s="50"/>
    </row>
    <row r="30" spans="2:57" x14ac:dyDescent="0.25">
      <c r="B30" s="50"/>
      <c r="C30" s="50"/>
      <c r="D30" s="50"/>
    </row>
    <row r="31" spans="2:57" x14ac:dyDescent="0.25">
      <c r="B31" s="50"/>
      <c r="C31" s="50"/>
      <c r="D31" s="50"/>
    </row>
    <row r="32" spans="2:57" x14ac:dyDescent="0.25">
      <c r="B32" s="50"/>
      <c r="C32" s="50"/>
      <c r="D32" s="50"/>
    </row>
    <row r="33" spans="2:54" x14ac:dyDescent="0.25">
      <c r="B33" s="50"/>
    </row>
    <row r="34" spans="2:54" x14ac:dyDescent="0.25">
      <c r="BB34" s="523"/>
    </row>
    <row r="35" spans="2:54" x14ac:dyDescent="0.25">
      <c r="B35" s="573" t="s">
        <v>225</v>
      </c>
      <c r="C35" s="574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574"/>
      <c r="AJ35" s="574"/>
      <c r="AK35" s="574"/>
      <c r="AL35" s="574"/>
      <c r="AM35" s="574"/>
      <c r="AN35" s="574"/>
      <c r="AO35" s="574"/>
      <c r="AP35" s="574"/>
      <c r="AQ35" s="574"/>
      <c r="AR35" s="574"/>
      <c r="AS35" s="574"/>
      <c r="AT35" s="574"/>
      <c r="AU35" s="574"/>
      <c r="AV35" s="574"/>
      <c r="AW35" s="574"/>
      <c r="AX35" s="574"/>
      <c r="AY35" s="574"/>
      <c r="AZ35" s="574"/>
      <c r="BA35" s="574"/>
      <c r="BB35" s="575"/>
    </row>
  </sheetData>
  <sheetProtection algorithmName="SHA-512" hashValue="9zbS/EC55qiFVsY5gn/SzHmnvfnUTFkjiPW3Pbtzb3fUwKQ3Z5jFDB2NIpdFH+pool0VMkbCKu8X5YxqtiornQ==" saltValue="147tV3uFyuX/wZXmUni9nA==" spinCount="100000" sheet="1" objects="1" scenarios="1"/>
  <mergeCells count="42">
    <mergeCell ref="X24:AD24"/>
    <mergeCell ref="G24:N24"/>
    <mergeCell ref="AM22:BE22"/>
    <mergeCell ref="AK19:BA19"/>
    <mergeCell ref="B21:H21"/>
    <mergeCell ref="I21:W21"/>
    <mergeCell ref="B22:H22"/>
    <mergeCell ref="I22:W22"/>
    <mergeCell ref="AM23:BE23"/>
    <mergeCell ref="AM21:BE21"/>
    <mergeCell ref="B16:AD16"/>
    <mergeCell ref="B17:H17"/>
    <mergeCell ref="I17:AA17"/>
    <mergeCell ref="H13:M13"/>
    <mergeCell ref="S13:W13"/>
    <mergeCell ref="AC8:AI9"/>
    <mergeCell ref="B9:H9"/>
    <mergeCell ref="AX13:AY13"/>
    <mergeCell ref="K14:Y14"/>
    <mergeCell ref="AK14:BA15"/>
    <mergeCell ref="H5:Y5"/>
    <mergeCell ref="B2:Y2"/>
    <mergeCell ref="B3:G3"/>
    <mergeCell ref="H3:Y3"/>
    <mergeCell ref="B4:G4"/>
    <mergeCell ref="H4:Y4"/>
    <mergeCell ref="B35:BB35"/>
    <mergeCell ref="B6:G6"/>
    <mergeCell ref="H6:J6"/>
    <mergeCell ref="B7:G7"/>
    <mergeCell ref="H7:T7"/>
    <mergeCell ref="B8:K8"/>
    <mergeCell ref="L8:X8"/>
    <mergeCell ref="I9:U9"/>
    <mergeCell ref="B10:E10"/>
    <mergeCell ref="F10:Y10"/>
    <mergeCell ref="B20:H20"/>
    <mergeCell ref="I20:K20"/>
    <mergeCell ref="B18:H18"/>
    <mergeCell ref="I18:AD18"/>
    <mergeCell ref="B19:H19"/>
    <mergeCell ref="I19:AD19"/>
  </mergeCells>
  <dataValidations xWindow="34000" yWindow="31388" count="2">
    <dataValidation type="list" operator="equal" allowBlank="1" showErrorMessage="1" sqref="AY13 BC19" xr:uid="{00000000-0002-0000-0000-000000000000}">
      <formula1>"NON,OUI"</formula1>
      <formula2>0</formula2>
    </dataValidation>
    <dataValidation operator="equal" allowBlank="1" showErrorMessage="1" sqref="AM17" xr:uid="{00000000-0002-0000-0000-000001000000}">
      <formula1>0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showGridLines="0" topLeftCell="O5" zoomScale="75" zoomScaleNormal="75" workbookViewId="0"/>
  </sheetViews>
  <sheetFormatPr baseColWidth="10" defaultRowHeight="15" x14ac:dyDescent="0.2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showGridLines="0" topLeftCell="A19" zoomScale="75" zoomScaleNormal="75" workbookViewId="0"/>
  </sheetViews>
  <sheetFormatPr baseColWidth="10" defaultRowHeight="15" x14ac:dyDescent="0.2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showGridLines="0" topLeftCell="A79" zoomScale="75" zoomScaleNormal="75" workbookViewId="0"/>
  </sheetViews>
  <sheetFormatPr baseColWidth="10" defaultRowHeight="15" x14ac:dyDescent="0.2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showGridLines="0" topLeftCell="W4" zoomScale="75" zoomScaleNormal="75" workbookViewId="0"/>
  </sheetViews>
  <sheetFormatPr baseColWidth="10" defaultRowHeight="15" x14ac:dyDescent="0.2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showGridLines="0" topLeftCell="A22" zoomScale="75" zoomScaleNormal="75" workbookViewId="0"/>
  </sheetViews>
  <sheetFormatPr baseColWidth="10" defaultRowHeight="15" x14ac:dyDescent="0.2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showGridLines="0" topLeftCell="A78" zoomScale="75" zoomScaleNormal="75" workbookViewId="0"/>
  </sheetViews>
  <sheetFormatPr baseColWidth="10" defaultRowHeight="15" x14ac:dyDescent="0.2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showGridLines="0" topLeftCell="O5" zoomScale="75" zoomScaleNormal="75" workbookViewId="0"/>
  </sheetViews>
  <sheetFormatPr baseColWidth="10" defaultRowHeight="15" x14ac:dyDescent="0.2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showGridLines="0" topLeftCell="A31" zoomScale="75" zoomScaleNormal="75" workbookViewId="0"/>
  </sheetViews>
  <sheetFormatPr baseColWidth="10" defaultRowHeight="15" x14ac:dyDescent="0.2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showGridLines="0" topLeftCell="A79" zoomScale="75" zoomScaleNormal="75" workbookViewId="0"/>
  </sheetViews>
  <sheetFormatPr baseColWidth="10" defaultRowHeight="15" x14ac:dyDescent="0.2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showGridLines="0" topLeftCell="U10" zoomScale="75" zoomScaleNormal="75" workbookViewId="0"/>
  </sheetViews>
  <sheetFormatPr baseColWidth="10" defaultRowHeight="15" x14ac:dyDescent="0.2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5734C-9CE1-44BB-B11A-3D645725C725}">
  <sheetPr>
    <tabColor rgb="FFFF0000"/>
  </sheetPr>
  <dimension ref="A1:U54"/>
  <sheetViews>
    <sheetView workbookViewId="0">
      <selection activeCell="M17" sqref="M17"/>
    </sheetView>
  </sheetViews>
  <sheetFormatPr baseColWidth="10" defaultRowHeight="15" x14ac:dyDescent="0.25"/>
  <cols>
    <col min="9" max="9" width="0" hidden="1" customWidth="1"/>
  </cols>
  <sheetData>
    <row r="1" spans="1:21" ht="19.5" x14ac:dyDescent="0.3">
      <c r="A1" s="479" t="s">
        <v>186</v>
      </c>
      <c r="B1" s="474"/>
      <c r="C1" s="474"/>
      <c r="D1" s="474"/>
      <c r="E1" s="474"/>
      <c r="F1" s="480"/>
      <c r="G1" s="620" t="s">
        <v>187</v>
      </c>
      <c r="H1" s="620"/>
      <c r="I1" s="620"/>
      <c r="J1" s="620"/>
      <c r="K1" s="620"/>
      <c r="L1" s="620"/>
      <c r="M1" s="620"/>
      <c r="N1" s="620"/>
      <c r="O1" s="620"/>
      <c r="P1" s="620"/>
      <c r="Q1" s="474"/>
      <c r="R1" s="474"/>
      <c r="S1" s="474"/>
      <c r="T1" s="518" t="s">
        <v>167</v>
      </c>
      <c r="U1" s="518" t="s">
        <v>202</v>
      </c>
    </row>
    <row r="2" spans="1:21" x14ac:dyDescent="0.25">
      <c r="A2" s="474"/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518" t="s">
        <v>17</v>
      </c>
      <c r="U2" s="518" t="s">
        <v>203</v>
      </c>
    </row>
    <row r="3" spans="1:21" x14ac:dyDescent="0.25">
      <c r="A3" s="475" t="s">
        <v>188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3"/>
      <c r="U3" s="473"/>
    </row>
    <row r="4" spans="1:21" x14ac:dyDescent="0.25">
      <c r="A4" s="475" t="s">
        <v>189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</row>
    <row r="5" spans="1:21" x14ac:dyDescent="0.25">
      <c r="A5" s="475" t="s">
        <v>190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</row>
    <row r="6" spans="1:21" x14ac:dyDescent="0.25">
      <c r="A6" s="475" t="s">
        <v>191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</row>
    <row r="7" spans="1:21" x14ac:dyDescent="0.25">
      <c r="A7" s="475" t="s">
        <v>192</v>
      </c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</row>
    <row r="8" spans="1:21" x14ac:dyDescent="0.25">
      <c r="A8" s="475" t="s">
        <v>223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</row>
    <row r="9" spans="1:21" x14ac:dyDescent="0.25">
      <c r="A9" s="475" t="s">
        <v>193</v>
      </c>
      <c r="B9" s="474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</row>
    <row r="10" spans="1:21" ht="15.75" thickBot="1" x14ac:dyDescent="0.3">
      <c r="A10" s="474"/>
      <c r="B10" s="474"/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</row>
    <row r="11" spans="1:21" ht="15.75" thickTop="1" x14ac:dyDescent="0.25">
      <c r="A11" s="610" t="s">
        <v>194</v>
      </c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612"/>
      <c r="R11" s="474"/>
      <c r="S11" s="474"/>
      <c r="T11" s="474"/>
      <c r="U11" s="474"/>
    </row>
    <row r="12" spans="1:21" x14ac:dyDescent="0.25">
      <c r="A12" s="613" t="s">
        <v>195</v>
      </c>
      <c r="B12" s="614"/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5"/>
      <c r="R12" s="481"/>
      <c r="S12" s="481"/>
      <c r="T12" s="481"/>
      <c r="U12" s="481"/>
    </row>
    <row r="13" spans="1:21" ht="15.75" thickBot="1" x14ac:dyDescent="0.3">
      <c r="A13" s="616" t="s">
        <v>196</v>
      </c>
      <c r="B13" s="617"/>
      <c r="C13" s="617"/>
      <c r="D13" s="617"/>
      <c r="E13" s="617"/>
      <c r="F13" s="617"/>
      <c r="G13" s="617"/>
      <c r="H13" s="617"/>
      <c r="I13" s="617"/>
      <c r="J13" s="617"/>
      <c r="K13" s="617"/>
      <c r="L13" s="617"/>
      <c r="M13" s="617"/>
      <c r="N13" s="617"/>
      <c r="O13" s="617"/>
      <c r="P13" s="617"/>
      <c r="Q13" s="618"/>
      <c r="R13" s="481"/>
      <c r="S13" s="481"/>
      <c r="T13" s="481"/>
      <c r="U13" s="481"/>
    </row>
    <row r="14" spans="1:21" ht="15.75" thickTop="1" x14ac:dyDescent="0.25">
      <c r="A14" s="474"/>
      <c r="B14" s="474"/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</row>
    <row r="15" spans="1:21" x14ac:dyDescent="0.25">
      <c r="A15" s="482" t="s">
        <v>197</v>
      </c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74"/>
      <c r="T15" s="474"/>
      <c r="U15" s="474"/>
    </row>
    <row r="17" spans="1:17" ht="35.1" customHeight="1" x14ac:dyDescent="0.25">
      <c r="A17" s="474"/>
      <c r="B17" s="474"/>
      <c r="C17" s="619" t="str">
        <f>IF(M20="","",IF(M20="ASSISTANT MATERNEL","","Repas fournis par l'employeur uniquement"))</f>
        <v/>
      </c>
      <c r="D17" s="619"/>
      <c r="E17" s="619"/>
      <c r="F17" s="619"/>
      <c r="G17" s="621" t="str">
        <f>IF(M17="OUI","Comparaison BS CSAFAM / BS Pajemploi du montant du PAS","")</f>
        <v/>
      </c>
      <c r="H17" s="622"/>
      <c r="I17" s="522"/>
      <c r="J17" s="474"/>
      <c r="K17" s="476" t="s">
        <v>198</v>
      </c>
      <c r="L17" s="474"/>
      <c r="M17" s="484"/>
      <c r="N17" s="474"/>
      <c r="O17" s="474"/>
      <c r="P17" s="474"/>
      <c r="Q17" s="474"/>
    </row>
    <row r="18" spans="1:17" ht="35.1" customHeight="1" x14ac:dyDescent="0.25">
      <c r="A18" s="474"/>
      <c r="B18" s="488" t="s">
        <v>199</v>
      </c>
      <c r="C18" s="488" t="str">
        <f>IF(M20="","",IF(M20="ASSISTANT MATERNEL","","Repas"))</f>
        <v/>
      </c>
      <c r="D18" s="488" t="str">
        <f>IF(M20="","",IF(M20="ASSISTANT MATERNEL","","Goûter"))</f>
        <v/>
      </c>
      <c r="E18" s="608" t="str">
        <f>IF(M20="","",IF(M20="ASSISTANT MATERNEL","","TOTAL REPAS PAR JOUR"))</f>
        <v/>
      </c>
      <c r="F18" s="608"/>
      <c r="G18" s="524" t="str">
        <f>IF(M17="OUI","Montant P.A.S. CSAFAM","")</f>
        <v/>
      </c>
      <c r="H18" s="524" t="str">
        <f>IF(M17="OUI","Montant P.A.S. Pajemploi","")</f>
        <v/>
      </c>
      <c r="I18" s="488" t="str">
        <f>IF(M17="OUI","Différence","")</f>
        <v/>
      </c>
      <c r="J18" s="474"/>
      <c r="K18" s="477" t="s">
        <v>200</v>
      </c>
      <c r="L18" s="477"/>
      <c r="M18" s="477"/>
      <c r="N18" s="477"/>
      <c r="O18" s="477"/>
      <c r="P18" s="485"/>
      <c r="Q18" s="474"/>
    </row>
    <row r="19" spans="1:17" x14ac:dyDescent="0.25">
      <c r="A19" s="491"/>
      <c r="B19" s="486">
        <v>0</v>
      </c>
      <c r="C19" s="487" t="str">
        <f>IF(M20="PARENT EMPLOYEUR",IF(Q23="NON",O28,0),"")</f>
        <v/>
      </c>
      <c r="D19" s="487" t="str">
        <f>IF(M20="PARENT EMPLOYEUR",0,"")</f>
        <v/>
      </c>
      <c r="E19" s="609" t="str">
        <f>IF(M20="PARENT EMPLOYEUR",IF(Q23="NON",O28,C19+D19),"")</f>
        <v/>
      </c>
      <c r="F19" s="609"/>
      <c r="G19" s="515" t="str">
        <f>IF(M17="OUI",'BULLETIN DE SALAIRE '!AA102,"")</f>
        <v/>
      </c>
      <c r="H19" s="490"/>
      <c r="I19" s="489"/>
      <c r="J19" s="474"/>
      <c r="K19" s="474"/>
      <c r="L19" s="474"/>
      <c r="M19" s="474"/>
      <c r="N19" s="474"/>
      <c r="O19" s="474"/>
      <c r="P19" s="474"/>
      <c r="Q19" s="474"/>
    </row>
    <row r="20" spans="1:17" x14ac:dyDescent="0.25">
      <c r="A20" s="491"/>
      <c r="B20" s="519"/>
      <c r="C20" s="516"/>
      <c r="D20" s="516"/>
      <c r="E20" s="607"/>
      <c r="F20" s="607"/>
      <c r="G20" s="492"/>
      <c r="H20" s="492"/>
      <c r="I20" s="492"/>
      <c r="J20" s="520"/>
      <c r="K20" s="475" t="s">
        <v>201</v>
      </c>
      <c r="L20" s="474"/>
      <c r="M20" s="606"/>
      <c r="N20" s="606"/>
      <c r="O20" s="606"/>
      <c r="P20" s="474"/>
      <c r="Q20" s="474"/>
    </row>
    <row r="21" spans="1:17" x14ac:dyDescent="0.25">
      <c r="A21" s="542" t="str">
        <f>Identification!B35</f>
        <v>COPYRIGHT Janvier 2021, tous droits réservés à la CSAFAM</v>
      </c>
      <c r="B21" s="519"/>
      <c r="C21" s="541"/>
      <c r="D21" s="541"/>
      <c r="E21" s="543"/>
      <c r="F21" s="543"/>
      <c r="G21" s="492"/>
      <c r="H21" s="492"/>
      <c r="I21" s="492"/>
      <c r="J21" s="520"/>
      <c r="K21" s="474"/>
      <c r="L21" s="474"/>
      <c r="M21" s="474"/>
      <c r="N21" s="474"/>
      <c r="O21" s="474"/>
      <c r="P21" s="474"/>
      <c r="Q21" s="474"/>
    </row>
    <row r="22" spans="1:17" x14ac:dyDescent="0.25">
      <c r="A22" s="491"/>
      <c r="B22" s="519"/>
      <c r="C22" s="516"/>
      <c r="D22" s="516"/>
      <c r="E22" s="607"/>
      <c r="F22" s="607"/>
      <c r="G22" s="492"/>
      <c r="H22" s="492"/>
      <c r="I22" s="492"/>
      <c r="J22" s="520"/>
      <c r="K22" s="483" t="str">
        <f>IF(M20="ASSISTANT MATERNEL","Remplissez le montant des repas comme d'habitude sur vos BS.","")</f>
        <v/>
      </c>
      <c r="L22" s="474"/>
      <c r="M22" s="474"/>
      <c r="N22" s="474"/>
      <c r="O22" s="474"/>
      <c r="P22" s="474"/>
      <c r="Q22" s="474"/>
    </row>
    <row r="23" spans="1:17" x14ac:dyDescent="0.25">
      <c r="A23" s="491"/>
      <c r="B23" s="519"/>
      <c r="C23" s="516"/>
      <c r="D23" s="516"/>
      <c r="E23" s="607"/>
      <c r="F23" s="607"/>
      <c r="G23" s="492"/>
      <c r="H23" s="492"/>
      <c r="I23" s="492"/>
      <c r="J23" s="520"/>
      <c r="K23" s="475" t="str">
        <f>IF(M20="PARENT EMPLOYEUR","Avez-vous une attestation signée des PE pour estimer le prix des repas?","")</f>
        <v/>
      </c>
      <c r="L23" s="474"/>
      <c r="M23" s="474"/>
      <c r="N23" s="474"/>
      <c r="O23" s="474"/>
      <c r="P23" s="474"/>
      <c r="Q23" s="517"/>
    </row>
    <row r="24" spans="1:17" x14ac:dyDescent="0.25">
      <c r="A24" s="491"/>
      <c r="B24" s="519"/>
      <c r="C24" s="516"/>
      <c r="D24" s="516"/>
      <c r="E24" s="607"/>
      <c r="F24" s="607"/>
      <c r="G24" s="492"/>
      <c r="H24" s="492"/>
      <c r="I24" s="492"/>
      <c r="J24" s="520"/>
      <c r="K24" s="474"/>
      <c r="L24" s="474"/>
      <c r="M24" s="474"/>
      <c r="N24" s="474"/>
      <c r="O24" s="474"/>
      <c r="P24" s="474"/>
      <c r="Q24" s="474"/>
    </row>
    <row r="25" spans="1:17" x14ac:dyDescent="0.25">
      <c r="A25" s="491"/>
      <c r="B25" s="519"/>
      <c r="C25" s="516"/>
      <c r="D25" s="516"/>
      <c r="E25" s="607"/>
      <c r="F25" s="607"/>
      <c r="G25" s="492"/>
      <c r="H25" s="492"/>
      <c r="I25" s="492"/>
      <c r="J25" s="520"/>
      <c r="K25" s="472" t="str">
        <f>IF(Q23="OUI","Indiquez dans le tableau ci-contre le montant des repas et goûters estimé par l'employeur.","")</f>
        <v/>
      </c>
    </row>
    <row r="26" spans="1:17" x14ac:dyDescent="0.25">
      <c r="A26" s="491"/>
      <c r="B26" s="519"/>
      <c r="C26" s="516"/>
      <c r="D26" s="516"/>
      <c r="E26" s="607"/>
      <c r="F26" s="607"/>
      <c r="G26" s="492"/>
      <c r="H26" s="492"/>
      <c r="I26" s="492"/>
      <c r="J26" s="520"/>
      <c r="K26" s="475" t="str">
        <f>IF(Q23="OUI","Si c'est un montant global par jour, indiquez le montant dans la case REPAS uniquement.","")</f>
        <v/>
      </c>
      <c r="L26" s="474"/>
      <c r="M26" s="474"/>
      <c r="N26" s="474"/>
      <c r="O26" s="474"/>
      <c r="P26" s="474"/>
      <c r="Q26" s="474"/>
    </row>
    <row r="27" spans="1:17" x14ac:dyDescent="0.25">
      <c r="A27" s="491"/>
      <c r="B27" s="519"/>
      <c r="C27" s="516"/>
      <c r="D27" s="516"/>
      <c r="E27" s="607"/>
      <c r="F27" s="607"/>
      <c r="G27" s="492"/>
      <c r="H27" s="492"/>
      <c r="I27" s="492"/>
      <c r="J27" s="520"/>
      <c r="K27" s="474"/>
      <c r="L27" s="474"/>
      <c r="M27" s="474"/>
      <c r="N27" s="474"/>
      <c r="O27" s="474"/>
      <c r="P27" s="474"/>
      <c r="Q27" s="474"/>
    </row>
    <row r="28" spans="1:17" x14ac:dyDescent="0.25">
      <c r="A28" s="491"/>
      <c r="B28" s="519"/>
      <c r="C28" s="516"/>
      <c r="D28" s="516"/>
      <c r="E28" s="607"/>
      <c r="F28" s="607"/>
      <c r="G28" s="492"/>
      <c r="H28" s="492"/>
      <c r="I28" s="492"/>
      <c r="J28" s="520"/>
      <c r="K28" s="475" t="str">
        <f>IF(Q23="NON","Vous devez déclarer l'indemnité forfaitaire suivante:","")</f>
        <v/>
      </c>
      <c r="L28" s="474"/>
      <c r="M28" s="474"/>
      <c r="N28" s="474"/>
      <c r="O28" s="478" t="str">
        <f>IF(Q23="NON",'taux cotisations'!E41,"")</f>
        <v/>
      </c>
      <c r="P28" s="475" t="str">
        <f>IF(Q23="NON","par jour","")</f>
        <v/>
      </c>
      <c r="Q28" s="474"/>
    </row>
    <row r="29" spans="1:17" x14ac:dyDescent="0.25">
      <c r="A29" s="491"/>
      <c r="B29" s="519"/>
      <c r="C29" s="516"/>
      <c r="D29" s="516"/>
      <c r="E29" s="607"/>
      <c r="F29" s="607"/>
      <c r="G29" s="492"/>
      <c r="H29" s="492"/>
      <c r="I29" s="492"/>
      <c r="J29" s="520"/>
      <c r="K29" s="475" t="str">
        <f>IF(Q23="NON","Le tableau se remplit automatiquement. Indiquez sur le BS le nombre de jours ","")</f>
        <v/>
      </c>
      <c r="L29" s="474"/>
      <c r="M29" s="474"/>
      <c r="N29" s="474"/>
      <c r="O29" s="474"/>
      <c r="P29" s="474"/>
      <c r="Q29" s="474"/>
    </row>
    <row r="30" spans="1:17" x14ac:dyDescent="0.25">
      <c r="A30" s="491"/>
      <c r="B30" s="519"/>
      <c r="C30" s="516"/>
      <c r="D30" s="516"/>
      <c r="E30" s="607"/>
      <c r="F30" s="607"/>
      <c r="G30" s="492"/>
      <c r="H30" s="492"/>
      <c r="I30" s="492"/>
      <c r="J30" s="520"/>
      <c r="K30" s="475" t="str">
        <f>IF(Q23="NON"," d'indemnité sur la ligne &lt;&lt; nbre de repas fournis par les PE &gt;&gt; du BS","")</f>
        <v/>
      </c>
      <c r="L30" s="474"/>
      <c r="M30" s="474"/>
      <c r="N30" s="474"/>
      <c r="O30" s="474"/>
      <c r="P30" s="474"/>
      <c r="Q30" s="474"/>
    </row>
    <row r="31" spans="1:17" x14ac:dyDescent="0.25">
      <c r="A31" s="521"/>
      <c r="B31" s="521"/>
      <c r="C31" s="521"/>
      <c r="D31" s="521"/>
      <c r="E31" s="521"/>
      <c r="F31" s="521"/>
      <c r="G31" s="493"/>
      <c r="H31" s="493"/>
      <c r="I31" s="493"/>
      <c r="J31" s="520"/>
      <c r="K31" s="475" t="str">
        <f>IF(Q23="NON"," sans distinguer repas et goûter.","")</f>
        <v/>
      </c>
      <c r="L31" s="474"/>
      <c r="M31" s="474"/>
      <c r="N31" s="474"/>
      <c r="O31" s="474"/>
      <c r="P31" s="474"/>
      <c r="Q31" s="474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sheetProtection algorithmName="SHA-512" hashValue="q974LP2+qQ6VLNV7+mChwiNDJ7GTlFqC5t6lzsknUCepmxEMv0oFqESRwwvuXtoE/q/x5BZY22YMh3QfCjYK7g==" saltValue="Dx0raBPW32yvatRpPtuAFw==" spinCount="100000" sheet="1" objects="1" scenarios="1" selectLockedCells="1"/>
  <mergeCells count="19">
    <mergeCell ref="A11:Q11"/>
    <mergeCell ref="A12:Q12"/>
    <mergeCell ref="A13:Q13"/>
    <mergeCell ref="C17:F17"/>
    <mergeCell ref="G1:P1"/>
    <mergeCell ref="G17:H17"/>
    <mergeCell ref="M20:O20"/>
    <mergeCell ref="E29:F29"/>
    <mergeCell ref="E30:F30"/>
    <mergeCell ref="E18:F18"/>
    <mergeCell ref="E20:F20"/>
    <mergeCell ref="E22:F22"/>
    <mergeCell ref="E23:F23"/>
    <mergeCell ref="E24:F24"/>
    <mergeCell ref="E25:F25"/>
    <mergeCell ref="E19:F19"/>
    <mergeCell ref="E26:F26"/>
    <mergeCell ref="E27:F27"/>
    <mergeCell ref="E28:F28"/>
  </mergeCells>
  <dataValidations count="2">
    <dataValidation type="list" allowBlank="1" showInputMessage="1" showErrorMessage="1" sqref="M17 P18 Q23" xr:uid="{738023E3-52F5-434C-A504-53C64587A1F6}">
      <formula1>$T$1:$T$3</formula1>
    </dataValidation>
    <dataValidation type="list" allowBlank="1" showInputMessage="1" showErrorMessage="1" sqref="M20:O20" xr:uid="{1ED2FE0B-6CFA-46F7-AD4B-FEB64F654F1D}">
      <formula1>$U$1:$U$3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showGridLines="0" topLeftCell="A25" zoomScale="75" zoomScaleNormal="75" workbookViewId="0"/>
  </sheetViews>
  <sheetFormatPr baseColWidth="10" defaultRowHeight="15" x14ac:dyDescent="0.2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showGridLines="0" topLeftCell="A85" zoomScale="75" zoomScaleNormal="75" workbookViewId="0"/>
  </sheetViews>
  <sheetFormatPr baseColWidth="10" defaultRowHeight="15" x14ac:dyDescent="0.2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showGridLines="0" topLeftCell="V5" zoomScale="75" zoomScaleNormal="75" workbookViewId="0"/>
  </sheetViews>
  <sheetFormatPr baseColWidth="10" defaultRowHeight="15" x14ac:dyDescent="0.2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showGridLines="0" topLeftCell="A25" zoomScale="75" zoomScaleNormal="75" workbookViewId="0"/>
  </sheetViews>
  <sheetFormatPr baseColWidth="10" defaultRowHeight="15" x14ac:dyDescent="0.2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showGridLines="0" topLeftCell="A78" zoomScale="75" zoomScaleNormal="75" workbookViewId="0"/>
  </sheetViews>
  <sheetFormatPr baseColWidth="10" defaultRowHeight="15" x14ac:dyDescent="0.2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showGridLines="0" topLeftCell="J3" zoomScale="75" zoomScaleNormal="75" workbookViewId="0"/>
  </sheetViews>
  <sheetFormatPr baseColWidth="10" defaultRowHeight="15" x14ac:dyDescent="0.2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showGridLines="0" topLeftCell="A28" zoomScale="75" zoomScaleNormal="75" workbookViewId="0"/>
  </sheetViews>
  <sheetFormatPr baseColWidth="10" defaultRowHeight="15" x14ac:dyDescent="0.2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showGridLines="0" topLeftCell="A96" zoomScale="75" zoomScaleNormal="75" workbookViewId="0"/>
  </sheetViews>
  <sheetFormatPr baseColWidth="10" defaultRowHeight="15" x14ac:dyDescent="0.2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showGridLines="0" topLeftCell="A7" zoomScale="75" zoomScaleNormal="75" workbookViewId="0"/>
  </sheetViews>
  <sheetFormatPr baseColWidth="10" defaultRowHeight="15" x14ac:dyDescent="0.2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0"/>
    <pageSetUpPr fitToPage="1"/>
  </sheetPr>
  <dimension ref="A1:Q39"/>
  <sheetViews>
    <sheetView showGridLines="0" zoomScale="80" zoomScaleNormal="80" workbookViewId="0"/>
  </sheetViews>
  <sheetFormatPr baseColWidth="10" defaultRowHeight="15" x14ac:dyDescent="0.25"/>
  <cols>
    <col min="1" max="16384" width="11.42578125" style="32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1"/>
    </row>
    <row r="3" spans="1:17" x14ac:dyDescent="0.25">
      <c r="A3" s="1"/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1"/>
    </row>
    <row r="4" spans="1:17" x14ac:dyDescent="0.25">
      <c r="A4" s="1"/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1"/>
    </row>
    <row r="5" spans="1:17" x14ac:dyDescent="0.25">
      <c r="A5" s="1"/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1"/>
    </row>
    <row r="6" spans="1:17" x14ac:dyDescent="0.25">
      <c r="A6" s="1"/>
      <c r="B6" s="623"/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3"/>
      <c r="P6" s="623"/>
      <c r="Q6" s="1"/>
    </row>
    <row r="7" spans="1:17" x14ac:dyDescent="0.25">
      <c r="A7" s="1"/>
      <c r="B7" s="623"/>
      <c r="C7" s="623"/>
      <c r="D7" s="623"/>
      <c r="E7" s="623"/>
      <c r="F7" s="623"/>
      <c r="G7" s="623"/>
      <c r="H7" s="623"/>
      <c r="I7" s="623"/>
      <c r="J7" s="623"/>
      <c r="K7" s="623"/>
      <c r="L7" s="623"/>
      <c r="M7" s="623"/>
      <c r="N7" s="623"/>
      <c r="O7" s="623"/>
      <c r="P7" s="623"/>
      <c r="Q7" s="1"/>
    </row>
    <row r="8" spans="1:17" x14ac:dyDescent="0.25">
      <c r="A8" s="1"/>
      <c r="B8" s="623"/>
      <c r="C8" s="623"/>
      <c r="D8" s="623"/>
      <c r="E8" s="623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3"/>
      <c r="Q8" s="1"/>
    </row>
    <row r="9" spans="1:17" x14ac:dyDescent="0.25">
      <c r="A9" s="1"/>
      <c r="B9" s="623"/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623"/>
      <c r="N9" s="623"/>
      <c r="O9" s="623"/>
      <c r="P9" s="623"/>
      <c r="Q9" s="1"/>
    </row>
    <row r="10" spans="1:17" x14ac:dyDescent="0.25">
      <c r="A10" s="1"/>
      <c r="B10" s="623"/>
      <c r="C10" s="623"/>
      <c r="D10" s="623"/>
      <c r="E10" s="623"/>
      <c r="F10" s="623"/>
      <c r="G10" s="623"/>
      <c r="H10" s="623"/>
      <c r="I10" s="623"/>
      <c r="J10" s="623"/>
      <c r="K10" s="623"/>
      <c r="L10" s="623"/>
      <c r="M10" s="623"/>
      <c r="N10" s="623"/>
      <c r="O10" s="623"/>
      <c r="P10" s="623"/>
      <c r="Q10" s="1"/>
    </row>
    <row r="11" spans="1:17" x14ac:dyDescent="0.25">
      <c r="A11" s="1"/>
      <c r="B11" s="623"/>
      <c r="C11" s="623"/>
      <c r="D11" s="623"/>
      <c r="E11" s="623"/>
      <c r="F11" s="623"/>
      <c r="G11" s="623"/>
      <c r="H11" s="623"/>
      <c r="I11" s="623"/>
      <c r="J11" s="623"/>
      <c r="K11" s="623"/>
      <c r="L11" s="623"/>
      <c r="M11" s="623"/>
      <c r="N11" s="623"/>
      <c r="O11" s="623"/>
      <c r="P11" s="623"/>
      <c r="Q11" s="1"/>
    </row>
    <row r="12" spans="1:17" x14ac:dyDescent="0.25">
      <c r="A12" s="1"/>
      <c r="B12" s="623"/>
      <c r="C12" s="623"/>
      <c r="D12" s="623"/>
      <c r="E12" s="623"/>
      <c r="F12" s="623"/>
      <c r="G12" s="623"/>
      <c r="H12" s="623"/>
      <c r="I12" s="623"/>
      <c r="J12" s="623"/>
      <c r="K12" s="623"/>
      <c r="L12" s="623"/>
      <c r="M12" s="623"/>
      <c r="N12" s="623"/>
      <c r="O12" s="623"/>
      <c r="P12" s="623"/>
      <c r="Q12" s="1"/>
    </row>
    <row r="13" spans="1:17" x14ac:dyDescent="0.25">
      <c r="A13" s="1"/>
      <c r="B13" s="623"/>
      <c r="C13" s="623"/>
      <c r="D13" s="623"/>
      <c r="E13" s="623"/>
      <c r="F13" s="623"/>
      <c r="G13" s="623"/>
      <c r="H13" s="623"/>
      <c r="I13" s="623"/>
      <c r="J13" s="623"/>
      <c r="K13" s="623"/>
      <c r="L13" s="623"/>
      <c r="M13" s="623"/>
      <c r="N13" s="623"/>
      <c r="O13" s="623"/>
      <c r="P13" s="623"/>
      <c r="Q13" s="1"/>
    </row>
    <row r="14" spans="1:17" x14ac:dyDescent="0.25">
      <c r="A14" s="1"/>
      <c r="B14" s="623"/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1"/>
    </row>
    <row r="15" spans="1:17" x14ac:dyDescent="0.25">
      <c r="A15" s="1"/>
      <c r="B15" s="623"/>
      <c r="C15" s="623"/>
      <c r="D15" s="623"/>
      <c r="E15" s="623"/>
      <c r="F15" s="623"/>
      <c r="G15" s="623"/>
      <c r="H15" s="623"/>
      <c r="I15" s="623"/>
      <c r="J15" s="623"/>
      <c r="K15" s="623"/>
      <c r="L15" s="623"/>
      <c r="M15" s="623"/>
      <c r="N15" s="623"/>
      <c r="O15" s="623"/>
      <c r="P15" s="623"/>
      <c r="Q15" s="1"/>
    </row>
    <row r="16" spans="1:17" x14ac:dyDescent="0.25">
      <c r="A16" s="1"/>
      <c r="B16" s="623"/>
      <c r="C16" s="623"/>
      <c r="D16" s="623"/>
      <c r="E16" s="623"/>
      <c r="F16" s="623"/>
      <c r="G16" s="623"/>
      <c r="H16" s="623"/>
      <c r="I16" s="623"/>
      <c r="J16" s="623"/>
      <c r="K16" s="623"/>
      <c r="L16" s="623"/>
      <c r="M16" s="623"/>
      <c r="N16" s="623"/>
      <c r="O16" s="623"/>
      <c r="P16" s="623"/>
      <c r="Q16" s="1"/>
    </row>
    <row r="17" spans="1:17" x14ac:dyDescent="0.25">
      <c r="A17" s="1"/>
      <c r="B17" s="623"/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1"/>
    </row>
    <row r="18" spans="1:17" x14ac:dyDescent="0.25">
      <c r="A18" s="1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1"/>
    </row>
    <row r="19" spans="1:17" x14ac:dyDescent="0.25">
      <c r="A19" s="1"/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1"/>
    </row>
    <row r="20" spans="1:17" x14ac:dyDescent="0.25">
      <c r="A20" s="1"/>
      <c r="B20" s="623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1"/>
    </row>
    <row r="21" spans="1:17" x14ac:dyDescent="0.25">
      <c r="A21" s="1"/>
      <c r="B21" s="623"/>
      <c r="C21" s="623"/>
      <c r="D21" s="623"/>
      <c r="E21" s="623"/>
      <c r="F21" s="623"/>
      <c r="G21" s="623"/>
      <c r="H21" s="623"/>
      <c r="I21" s="623"/>
      <c r="J21" s="623"/>
      <c r="K21" s="623"/>
      <c r="L21" s="623"/>
      <c r="M21" s="623"/>
      <c r="N21" s="623"/>
      <c r="O21" s="623"/>
      <c r="P21" s="623"/>
      <c r="Q21" s="1"/>
    </row>
    <row r="22" spans="1:17" x14ac:dyDescent="0.25">
      <c r="A22" s="1"/>
      <c r="B22" s="623"/>
      <c r="C22" s="623"/>
      <c r="D22" s="623"/>
      <c r="E22" s="623"/>
      <c r="F22" s="623"/>
      <c r="G22" s="623"/>
      <c r="H22" s="623"/>
      <c r="I22" s="623"/>
      <c r="J22" s="623"/>
      <c r="K22" s="623"/>
      <c r="L22" s="623"/>
      <c r="M22" s="623"/>
      <c r="N22" s="623"/>
      <c r="O22" s="623"/>
      <c r="P22" s="623"/>
      <c r="Q22" s="1"/>
    </row>
    <row r="23" spans="1:17" x14ac:dyDescent="0.25">
      <c r="A23" s="1"/>
      <c r="B23" s="623"/>
      <c r="C23" s="623"/>
      <c r="D23" s="623"/>
      <c r="E23" s="623"/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3"/>
      <c r="Q23" s="1"/>
    </row>
    <row r="24" spans="1:17" x14ac:dyDescent="0.25">
      <c r="A24" s="1"/>
      <c r="B24" s="623"/>
      <c r="C24" s="623"/>
      <c r="D24" s="623"/>
      <c r="E24" s="623"/>
      <c r="F24" s="623"/>
      <c r="G24" s="623"/>
      <c r="H24" s="623"/>
      <c r="I24" s="623"/>
      <c r="J24" s="623"/>
      <c r="K24" s="623"/>
      <c r="L24" s="623"/>
      <c r="M24" s="623"/>
      <c r="N24" s="623"/>
      <c r="O24" s="623"/>
      <c r="P24" s="623"/>
      <c r="Q24" s="1"/>
    </row>
    <row r="25" spans="1:17" x14ac:dyDescent="0.25">
      <c r="A25" s="1"/>
      <c r="B25" s="623"/>
      <c r="C25" s="623"/>
      <c r="D25" s="623"/>
      <c r="E25" s="623"/>
      <c r="F25" s="623"/>
      <c r="G25" s="623"/>
      <c r="H25" s="623"/>
      <c r="I25" s="623"/>
      <c r="J25" s="623"/>
      <c r="K25" s="623"/>
      <c r="L25" s="623"/>
      <c r="M25" s="623"/>
      <c r="N25" s="623"/>
      <c r="O25" s="623"/>
      <c r="P25" s="623"/>
      <c r="Q25" s="1"/>
    </row>
    <row r="26" spans="1:17" x14ac:dyDescent="0.25">
      <c r="A26" s="1"/>
      <c r="B26" s="623"/>
      <c r="C26" s="623"/>
      <c r="D26" s="623"/>
      <c r="E26" s="623"/>
      <c r="F26" s="623"/>
      <c r="G26" s="623"/>
      <c r="H26" s="623"/>
      <c r="I26" s="623"/>
      <c r="J26" s="623"/>
      <c r="K26" s="623"/>
      <c r="L26" s="623"/>
      <c r="M26" s="623"/>
      <c r="N26" s="623"/>
      <c r="O26" s="623"/>
      <c r="P26" s="623"/>
      <c r="Q26" s="1"/>
    </row>
    <row r="27" spans="1:17" x14ac:dyDescent="0.25">
      <c r="A27" s="1"/>
      <c r="B27" s="623"/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1"/>
    </row>
    <row r="28" spans="1:17" x14ac:dyDescent="0.25">
      <c r="A28" s="1"/>
      <c r="B28" s="623"/>
      <c r="C28" s="623"/>
      <c r="D28" s="623"/>
      <c r="E28" s="623"/>
      <c r="F28" s="623"/>
      <c r="G28" s="623"/>
      <c r="H28" s="623"/>
      <c r="I28" s="623"/>
      <c r="J28" s="623"/>
      <c r="K28" s="623"/>
      <c r="L28" s="623"/>
      <c r="M28" s="623"/>
      <c r="N28" s="623"/>
      <c r="O28" s="623"/>
      <c r="P28" s="623"/>
      <c r="Q28" s="1"/>
    </row>
    <row r="29" spans="1:17" x14ac:dyDescent="0.25">
      <c r="A29" s="1"/>
      <c r="B29" s="623"/>
      <c r="C29" s="623"/>
      <c r="D29" s="623"/>
      <c r="E29" s="623"/>
      <c r="F29" s="623"/>
      <c r="G29" s="623"/>
      <c r="H29" s="623"/>
      <c r="I29" s="623"/>
      <c r="J29" s="623"/>
      <c r="K29" s="623"/>
      <c r="L29" s="623"/>
      <c r="M29" s="623"/>
      <c r="N29" s="623"/>
      <c r="O29" s="623"/>
      <c r="P29" s="623"/>
      <c r="Q29" s="1"/>
    </row>
    <row r="30" spans="1:17" x14ac:dyDescent="0.25">
      <c r="A30" s="1"/>
      <c r="B30" s="623"/>
      <c r="C30" s="623"/>
      <c r="D30" s="623"/>
      <c r="E30" s="623"/>
      <c r="F30" s="623"/>
      <c r="G30" s="623"/>
      <c r="H30" s="623"/>
      <c r="I30" s="623"/>
      <c r="J30" s="623"/>
      <c r="K30" s="623"/>
      <c r="L30" s="623"/>
      <c r="M30" s="623"/>
      <c r="N30" s="623"/>
      <c r="O30" s="623"/>
      <c r="P30" s="623"/>
      <c r="Q30" s="1"/>
    </row>
    <row r="31" spans="1:17" x14ac:dyDescent="0.25">
      <c r="A31" s="1"/>
      <c r="B31" s="623"/>
      <c r="C31" s="623"/>
      <c r="D31" s="623"/>
      <c r="E31" s="623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3"/>
      <c r="Q31" s="1"/>
    </row>
    <row r="32" spans="1:17" x14ac:dyDescent="0.25">
      <c r="A32" s="1"/>
      <c r="B32" s="623"/>
      <c r="C32" s="623"/>
      <c r="D32" s="623"/>
      <c r="E32" s="623"/>
      <c r="F32" s="623"/>
      <c r="G32" s="623"/>
      <c r="H32" s="623"/>
      <c r="I32" s="623"/>
      <c r="J32" s="623"/>
      <c r="K32" s="623"/>
      <c r="L32" s="623"/>
      <c r="M32" s="623"/>
      <c r="N32" s="623"/>
      <c r="O32" s="623"/>
      <c r="P32" s="623"/>
      <c r="Q32" s="1"/>
    </row>
    <row r="33" spans="1:17" x14ac:dyDescent="0.25">
      <c r="A33" s="1"/>
      <c r="B33" s="623"/>
      <c r="C33" s="623"/>
      <c r="D33" s="623"/>
      <c r="E33" s="623"/>
      <c r="F33" s="623"/>
      <c r="G33" s="623"/>
      <c r="H33" s="623"/>
      <c r="I33" s="623"/>
      <c r="J33" s="623"/>
      <c r="K33" s="623"/>
      <c r="L33" s="623"/>
      <c r="M33" s="623"/>
      <c r="N33" s="623"/>
      <c r="O33" s="623"/>
      <c r="P33" s="623"/>
      <c r="Q33" s="1"/>
    </row>
    <row r="34" spans="1:17" x14ac:dyDescent="0.25">
      <c r="A34" s="1"/>
      <c r="B34" s="623"/>
      <c r="C34" s="623"/>
      <c r="D34" s="623"/>
      <c r="E34" s="623"/>
      <c r="F34" s="623"/>
      <c r="G34" s="623"/>
      <c r="H34" s="623"/>
      <c r="I34" s="623"/>
      <c r="J34" s="623"/>
      <c r="K34" s="623"/>
      <c r="L34" s="623"/>
      <c r="M34" s="623"/>
      <c r="N34" s="623"/>
      <c r="O34" s="623"/>
      <c r="P34" s="623"/>
      <c r="Q34" s="1"/>
    </row>
    <row r="35" spans="1:17" x14ac:dyDescent="0.25">
      <c r="A35" s="1"/>
      <c r="B35" s="623"/>
      <c r="C35" s="623"/>
      <c r="D35" s="623"/>
      <c r="E35" s="623"/>
      <c r="F35" s="623"/>
      <c r="G35" s="623"/>
      <c r="H35" s="623"/>
      <c r="I35" s="623"/>
      <c r="J35" s="623"/>
      <c r="K35" s="623"/>
      <c r="L35" s="623"/>
      <c r="M35" s="623"/>
      <c r="N35" s="623"/>
      <c r="O35" s="623"/>
      <c r="P35" s="623"/>
      <c r="Q35" s="1"/>
    </row>
    <row r="36" spans="1:17" x14ac:dyDescent="0.25">
      <c r="A36" s="1"/>
      <c r="B36" s="623"/>
      <c r="C36" s="623"/>
      <c r="D36" s="623"/>
      <c r="E36" s="623"/>
      <c r="F36" s="623"/>
      <c r="G36" s="623"/>
      <c r="H36" s="623"/>
      <c r="I36" s="623"/>
      <c r="J36" s="623"/>
      <c r="K36" s="623"/>
      <c r="L36" s="623"/>
      <c r="M36" s="623"/>
      <c r="N36" s="623"/>
      <c r="O36" s="623"/>
      <c r="P36" s="623"/>
      <c r="Q36" s="1"/>
    </row>
    <row r="37" spans="1:17" x14ac:dyDescent="0.25">
      <c r="A37" s="1"/>
      <c r="B37" s="1"/>
      <c r="C37" s="1"/>
      <c r="D37" s="1"/>
      <c r="E37" s="1" t="str">
        <f>Identification!B35</f>
        <v>COPYRIGHT Janvier 2021, tous droits réservés à la CSAFAM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</sheetData>
  <sheetProtection algorithmName="SHA-512" hashValue="bbSn2vdgS60/TAGkkbXaK8evWEaFV4gebE66flPI6E8m+meF8Q1UfZqcHz9UnNCu035oAzflGeLpIGRqb4xprA==" saltValue="xtjepwHFEl5xryALkHOdSQ==" spinCount="100000" sheet="1" objects="1"/>
  <protectedRanges>
    <protectedRange algorithmName="SHA-512" hashValue="F3CoEWwGslC0Qhaea8Ruab54VZuqwEOs6/gl4h79FvkQ4cbDlqtYBJjamzGS7cQ/z3+cGGIymnITGmFs/JZGGA==" saltValue="5mR7DgwFA+CcA6DW6zl7Jw==" spinCount="100000" sqref="A1:Q38" name="Plage1"/>
  </protectedRanges>
  <mergeCells count="1">
    <mergeCell ref="B2:P3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  <pageSetUpPr fitToPage="1"/>
  </sheetPr>
  <dimension ref="A1:BF150"/>
  <sheetViews>
    <sheetView showGridLines="0" zoomScaleNormal="100" workbookViewId="0">
      <selection sqref="A1:AY1"/>
    </sheetView>
  </sheetViews>
  <sheetFormatPr baseColWidth="10" defaultRowHeight="15" x14ac:dyDescent="0.25"/>
  <cols>
    <col min="1" max="16" width="2.5703125" style="1" customWidth="1"/>
    <col min="17" max="32" width="2.7109375" style="1" customWidth="1"/>
    <col min="33" max="33" width="9.5703125" style="1" customWidth="1"/>
    <col min="34" max="35" width="7.7109375" style="1" customWidth="1"/>
    <col min="36" max="41" width="1.140625" style="1" customWidth="1"/>
    <col min="42" max="47" width="2.7109375" style="1" customWidth="1"/>
    <col min="48" max="48" width="3.28515625" style="1" customWidth="1"/>
    <col min="49" max="51" width="3" style="1" customWidth="1"/>
    <col min="52" max="53" width="11.42578125" style="51" hidden="1" customWidth="1"/>
    <col min="54" max="54" width="11.42578125" style="52" hidden="1" customWidth="1"/>
    <col min="55" max="55" width="3.28515625" style="1" customWidth="1"/>
    <col min="56" max="16384" width="11.42578125" style="1"/>
  </cols>
  <sheetData>
    <row r="1" spans="1:54" ht="16.5" customHeight="1" x14ac:dyDescent="0.25">
      <c r="A1" s="662" t="s">
        <v>25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2"/>
      <c r="AL1" s="662"/>
      <c r="AM1" s="662"/>
      <c r="AN1" s="662"/>
      <c r="AO1" s="662"/>
      <c r="AP1" s="662"/>
      <c r="AQ1" s="662"/>
      <c r="AR1" s="662"/>
      <c r="AS1" s="662"/>
      <c r="AT1" s="662"/>
      <c r="AU1" s="662"/>
      <c r="AV1" s="662"/>
      <c r="AW1" s="662"/>
      <c r="AX1" s="662"/>
      <c r="AY1" s="662"/>
      <c r="AZ1" s="53"/>
      <c r="BA1" s="53"/>
    </row>
    <row r="2" spans="1:54" ht="3.75" customHeight="1" x14ac:dyDescent="0.25">
      <c r="A2" s="357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5"/>
      <c r="AZ2" s="56"/>
      <c r="BA2" s="56"/>
    </row>
    <row r="3" spans="1:54" ht="15" customHeight="1" x14ac:dyDescent="0.25">
      <c r="A3" s="358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663" t="s">
        <v>26</v>
      </c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663"/>
      <c r="AJ3" s="663"/>
      <c r="AK3" s="663"/>
      <c r="AL3" s="663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8"/>
      <c r="AZ3" s="59"/>
      <c r="BA3" s="59"/>
    </row>
    <row r="4" spans="1:54" ht="19.5" customHeight="1" x14ac:dyDescent="0.25">
      <c r="A4" s="664" t="s">
        <v>27</v>
      </c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5">
        <v>44197</v>
      </c>
      <c r="M4" s="665"/>
      <c r="N4" s="665"/>
      <c r="O4" s="665"/>
      <c r="P4" s="665"/>
      <c r="Q4" s="665"/>
      <c r="R4" s="665"/>
      <c r="S4" s="665"/>
      <c r="T4" s="665"/>
      <c r="U4" s="60"/>
      <c r="V4" s="61"/>
      <c r="W4" s="61"/>
      <c r="X4" s="61"/>
      <c r="Y4" s="666" t="s">
        <v>28</v>
      </c>
      <c r="Z4" s="666"/>
      <c r="AA4" s="666"/>
      <c r="AB4" s="666"/>
      <c r="AC4" s="666"/>
      <c r="AD4" s="666"/>
      <c r="AE4" s="666"/>
      <c r="AF4" s="666"/>
      <c r="AG4" s="666"/>
      <c r="AH4" s="666"/>
      <c r="AI4" s="62"/>
      <c r="AJ4" s="62"/>
      <c r="AK4" s="677">
        <v>44227</v>
      </c>
      <c r="AL4" s="677"/>
      <c r="AM4" s="677"/>
      <c r="AN4" s="677"/>
      <c r="AO4" s="677"/>
      <c r="AP4" s="677"/>
      <c r="AQ4" s="677"/>
      <c r="AR4" s="677"/>
      <c r="AS4" s="677"/>
      <c r="AT4" s="677"/>
      <c r="AU4" s="63"/>
      <c r="AV4" s="63"/>
      <c r="AW4" s="63"/>
      <c r="AX4" s="64"/>
      <c r="AY4" s="65"/>
      <c r="AZ4" s="66"/>
      <c r="BA4" s="66"/>
    </row>
    <row r="5" spans="1:54" ht="12.75" customHeight="1" x14ac:dyDescent="0.25">
      <c r="A5" s="673" t="s">
        <v>0</v>
      </c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335"/>
      <c r="X5" s="335"/>
      <c r="Y5" s="674" t="s">
        <v>20</v>
      </c>
      <c r="Z5" s="674"/>
      <c r="AA5" s="674"/>
      <c r="AB5" s="674"/>
      <c r="AC5" s="674"/>
      <c r="AD5" s="674"/>
      <c r="AE5" s="674"/>
      <c r="AF5" s="674"/>
      <c r="AG5" s="674"/>
      <c r="AH5" s="674"/>
      <c r="AI5" s="674"/>
      <c r="AJ5" s="674"/>
      <c r="AK5" s="674"/>
      <c r="AL5" s="674"/>
      <c r="AM5" s="674"/>
      <c r="AN5" s="674"/>
      <c r="AO5" s="674"/>
      <c r="AP5" s="674"/>
      <c r="AQ5" s="674"/>
      <c r="AR5" s="674"/>
      <c r="AS5" s="674"/>
      <c r="AT5" s="674"/>
      <c r="AU5" s="674"/>
      <c r="AV5" s="674"/>
      <c r="AW5" s="674"/>
      <c r="AX5" s="67"/>
      <c r="AY5" s="68"/>
      <c r="AZ5" s="69"/>
      <c r="BA5" s="69"/>
    </row>
    <row r="6" spans="1:54" ht="12" customHeight="1" x14ac:dyDescent="0.25">
      <c r="A6" s="359" t="s">
        <v>2</v>
      </c>
      <c r="B6" s="70"/>
      <c r="C6" s="71"/>
      <c r="D6" s="71"/>
      <c r="E6" s="71"/>
      <c r="F6" s="71"/>
      <c r="G6" s="72"/>
      <c r="H6" s="72"/>
      <c r="I6" s="72"/>
      <c r="J6" s="72"/>
      <c r="K6" s="675" t="str">
        <f>Identification!H3</f>
        <v>A MODIF ONGLET IDENTIFICATION</v>
      </c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73"/>
      <c r="X6" s="73"/>
      <c r="Y6" s="360" t="s">
        <v>2</v>
      </c>
      <c r="Z6" s="67"/>
      <c r="AA6" s="67"/>
      <c r="AB6" s="67"/>
      <c r="AC6" s="67"/>
      <c r="AD6" s="74"/>
      <c r="AE6" s="678">
        <f>Identification!I17</f>
        <v>0</v>
      </c>
      <c r="AF6" s="678"/>
      <c r="AG6" s="678"/>
      <c r="AH6" s="678"/>
      <c r="AI6" s="678"/>
      <c r="AJ6" s="678"/>
      <c r="AK6" s="678"/>
      <c r="AL6" s="678"/>
      <c r="AM6" s="678"/>
      <c r="AN6" s="678"/>
      <c r="AO6" s="678"/>
      <c r="AP6" s="678"/>
      <c r="AQ6" s="678"/>
      <c r="AR6" s="678"/>
      <c r="AS6" s="678"/>
      <c r="AT6" s="678"/>
      <c r="AU6" s="678"/>
      <c r="AV6" s="678"/>
      <c r="AW6" s="679"/>
      <c r="AX6" s="75"/>
      <c r="AY6" s="76"/>
      <c r="AZ6" s="77"/>
      <c r="BA6" s="77"/>
    </row>
    <row r="7" spans="1:54" ht="12" customHeight="1" x14ac:dyDescent="0.25">
      <c r="A7" s="359" t="s">
        <v>29</v>
      </c>
      <c r="B7" s="78"/>
      <c r="C7" s="336"/>
      <c r="D7" s="78"/>
      <c r="E7" s="79"/>
      <c r="F7" s="80"/>
      <c r="G7" s="80"/>
      <c r="H7" s="80"/>
      <c r="I7" s="81"/>
      <c r="J7" s="81"/>
      <c r="K7" s="676">
        <f>Identification!H4</f>
        <v>0</v>
      </c>
      <c r="L7" s="676"/>
      <c r="M7" s="676"/>
      <c r="N7" s="676"/>
      <c r="O7" s="676"/>
      <c r="P7" s="676"/>
      <c r="Q7" s="676"/>
      <c r="R7" s="676"/>
      <c r="S7" s="676"/>
      <c r="T7" s="676"/>
      <c r="U7" s="676"/>
      <c r="V7" s="676"/>
      <c r="W7" s="82"/>
      <c r="X7" s="82"/>
      <c r="Y7" s="360" t="s">
        <v>29</v>
      </c>
      <c r="Z7" s="83"/>
      <c r="AA7" s="83"/>
      <c r="AB7" s="83"/>
      <c r="AC7" s="84"/>
      <c r="AD7" s="84"/>
      <c r="AE7" s="680">
        <f>Identification!I18</f>
        <v>0</v>
      </c>
      <c r="AF7" s="680"/>
      <c r="AG7" s="680"/>
      <c r="AH7" s="680"/>
      <c r="AI7" s="680"/>
      <c r="AJ7" s="680"/>
      <c r="AK7" s="680"/>
      <c r="AL7" s="680"/>
      <c r="AM7" s="680"/>
      <c r="AN7" s="680"/>
      <c r="AO7" s="680"/>
      <c r="AP7" s="680"/>
      <c r="AQ7" s="680"/>
      <c r="AR7" s="680"/>
      <c r="AS7" s="680"/>
      <c r="AT7" s="680"/>
      <c r="AU7" s="680"/>
      <c r="AV7" s="680"/>
      <c r="AW7" s="681"/>
      <c r="AX7" s="86"/>
      <c r="AY7" s="87"/>
      <c r="AZ7" s="88"/>
      <c r="BA7" s="88"/>
    </row>
    <row r="8" spans="1:54" ht="12" customHeight="1" x14ac:dyDescent="0.25">
      <c r="A8" s="361"/>
      <c r="B8" s="89"/>
      <c r="C8" s="89"/>
      <c r="D8" s="90"/>
      <c r="E8" s="91"/>
      <c r="F8" s="91"/>
      <c r="G8" s="91"/>
      <c r="H8" s="91"/>
      <c r="I8" s="91"/>
      <c r="J8" s="91"/>
      <c r="K8" s="667">
        <f>Identification!H5</f>
        <v>0</v>
      </c>
      <c r="L8" s="667"/>
      <c r="M8" s="667"/>
      <c r="N8" s="667"/>
      <c r="O8" s="667"/>
      <c r="P8" s="667"/>
      <c r="Q8" s="667"/>
      <c r="R8" s="667"/>
      <c r="S8" s="667"/>
      <c r="T8" s="667"/>
      <c r="U8" s="667"/>
      <c r="V8" s="667"/>
      <c r="W8" s="84"/>
      <c r="X8" s="92"/>
      <c r="Y8" s="468"/>
      <c r="Z8" s="93"/>
      <c r="AA8" s="93"/>
      <c r="AB8" s="93"/>
      <c r="AC8" s="84"/>
      <c r="AD8" s="84"/>
      <c r="AE8" s="84"/>
      <c r="AF8" s="84"/>
      <c r="AG8" s="84"/>
      <c r="AH8" s="84"/>
      <c r="AI8" s="85"/>
      <c r="AJ8" s="668">
        <f>Identification!I19</f>
        <v>0</v>
      </c>
      <c r="AK8" s="668"/>
      <c r="AL8" s="668"/>
      <c r="AM8" s="668"/>
      <c r="AN8" s="668"/>
      <c r="AO8" s="668"/>
      <c r="AP8" s="668"/>
      <c r="AQ8" s="668"/>
      <c r="AR8" s="668"/>
      <c r="AS8" s="668"/>
      <c r="AT8" s="668"/>
      <c r="AU8" s="668"/>
      <c r="AV8" s="668"/>
      <c r="AW8" s="668"/>
      <c r="AX8" s="86"/>
      <c r="AY8" s="87"/>
      <c r="AZ8" s="88"/>
      <c r="BA8" s="88"/>
    </row>
    <row r="9" spans="1:54" ht="12" customHeight="1" x14ac:dyDescent="0.25">
      <c r="A9" s="362" t="s">
        <v>30</v>
      </c>
      <c r="B9" s="78"/>
      <c r="C9" s="94"/>
      <c r="D9" s="71"/>
      <c r="E9" s="78"/>
      <c r="F9" s="669">
        <f>Identification!$H$6</f>
        <v>0</v>
      </c>
      <c r="G9" s="669"/>
      <c r="H9" s="669"/>
      <c r="I9" s="95"/>
      <c r="J9" s="78"/>
      <c r="K9" s="95" t="s">
        <v>9</v>
      </c>
      <c r="L9" s="96"/>
      <c r="M9" s="96"/>
      <c r="N9" s="670">
        <f>Identification!H7</f>
        <v>0</v>
      </c>
      <c r="O9" s="670"/>
      <c r="P9" s="670"/>
      <c r="Q9" s="670"/>
      <c r="R9" s="670"/>
      <c r="S9" s="670"/>
      <c r="T9" s="670"/>
      <c r="U9" s="670"/>
      <c r="V9" s="670"/>
      <c r="W9" s="75"/>
      <c r="X9" s="75"/>
      <c r="Y9" s="360" t="s">
        <v>8</v>
      </c>
      <c r="Z9" s="97"/>
      <c r="AA9" s="97"/>
      <c r="AB9" s="67"/>
      <c r="AC9" s="627">
        <f>Identification!I20</f>
        <v>0</v>
      </c>
      <c r="AD9" s="627"/>
      <c r="AE9" s="627"/>
      <c r="AF9" s="627"/>
      <c r="AG9" s="627"/>
      <c r="AH9" s="627"/>
      <c r="AI9" s="671" t="s">
        <v>9</v>
      </c>
      <c r="AJ9" s="671"/>
      <c r="AK9" s="671"/>
      <c r="AL9" s="98"/>
      <c r="AM9" s="672">
        <f>Identification!I21</f>
        <v>0</v>
      </c>
      <c r="AN9" s="672"/>
      <c r="AO9" s="672"/>
      <c r="AP9" s="672"/>
      <c r="AQ9" s="672"/>
      <c r="AR9" s="672"/>
      <c r="AS9" s="672"/>
      <c r="AT9" s="672"/>
      <c r="AU9" s="672"/>
      <c r="AV9" s="672"/>
      <c r="AW9" s="672"/>
      <c r="AX9" s="75"/>
      <c r="AY9" s="76"/>
      <c r="AZ9" s="88"/>
      <c r="BA9" s="88"/>
    </row>
    <row r="10" spans="1:54" ht="12" customHeight="1" x14ac:dyDescent="0.25">
      <c r="A10" s="641" t="s">
        <v>31</v>
      </c>
      <c r="B10" s="641"/>
      <c r="C10" s="641"/>
      <c r="D10" s="641"/>
      <c r="E10" s="641"/>
      <c r="F10" s="641"/>
      <c r="G10" s="641"/>
      <c r="H10" s="641"/>
      <c r="I10" s="641"/>
      <c r="J10" s="641"/>
      <c r="K10" s="641"/>
      <c r="L10" s="641"/>
      <c r="M10" s="642" t="str">
        <f>Identification!L8</f>
        <v xml:space="preserve"> </v>
      </c>
      <c r="N10" s="642"/>
      <c r="O10" s="642"/>
      <c r="P10" s="642"/>
      <c r="Q10" s="642"/>
      <c r="R10" s="642"/>
      <c r="S10" s="642"/>
      <c r="T10" s="642"/>
      <c r="U10" s="642"/>
      <c r="V10" s="642"/>
      <c r="W10" s="99"/>
      <c r="X10" s="99"/>
      <c r="Y10" s="363"/>
      <c r="Z10" s="100"/>
      <c r="AA10" s="100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2"/>
      <c r="AS10" s="102"/>
      <c r="AT10" s="102"/>
      <c r="AU10" s="102"/>
      <c r="AV10" s="102"/>
      <c r="AW10" s="103"/>
      <c r="AX10" s="102"/>
      <c r="AY10" s="103"/>
      <c r="AZ10" s="88"/>
      <c r="BA10" s="88"/>
    </row>
    <row r="11" spans="1:54" ht="12" customHeight="1" x14ac:dyDescent="0.25">
      <c r="A11" s="643" t="s">
        <v>32</v>
      </c>
      <c r="B11" s="643"/>
      <c r="C11" s="643"/>
      <c r="D11" s="643"/>
      <c r="E11" s="643"/>
      <c r="F11" s="643"/>
      <c r="G11" s="643"/>
      <c r="H11" s="643"/>
      <c r="I11" s="643"/>
      <c r="J11" s="643"/>
      <c r="K11" s="643"/>
      <c r="L11" s="643"/>
      <c r="M11" s="644">
        <f>Identification!I9</f>
        <v>0</v>
      </c>
      <c r="N11" s="644"/>
      <c r="O11" s="644"/>
      <c r="P11" s="644"/>
      <c r="Q11" s="644"/>
      <c r="R11" s="644"/>
      <c r="S11" s="644"/>
      <c r="T11" s="644"/>
      <c r="U11" s="644"/>
      <c r="V11" s="644"/>
      <c r="W11" s="104"/>
      <c r="X11" s="104"/>
      <c r="Y11" s="364" t="s">
        <v>22</v>
      </c>
      <c r="Z11" s="100"/>
      <c r="AA11" s="100"/>
      <c r="AB11" s="101"/>
      <c r="AC11" s="101"/>
      <c r="AD11" s="101"/>
      <c r="AE11" s="101"/>
      <c r="AF11" s="105"/>
      <c r="AG11" s="105"/>
      <c r="AH11" s="105"/>
      <c r="AI11" s="105"/>
      <c r="AJ11" s="105"/>
      <c r="AK11" s="105"/>
      <c r="AL11" s="105"/>
      <c r="AM11" s="645" t="str">
        <f>Identification!I22</f>
        <v xml:space="preserve"> </v>
      </c>
      <c r="AN11" s="645"/>
      <c r="AO11" s="645"/>
      <c r="AP11" s="645"/>
      <c r="AQ11" s="645"/>
      <c r="AR11" s="645"/>
      <c r="AS11" s="645"/>
      <c r="AT11" s="645"/>
      <c r="AU11" s="645"/>
      <c r="AV11" s="645"/>
      <c r="AW11" s="645"/>
      <c r="AX11" s="102"/>
      <c r="AY11" s="103"/>
      <c r="AZ11" s="106"/>
      <c r="BA11" s="106"/>
    </row>
    <row r="12" spans="1:54" ht="12" customHeight="1" x14ac:dyDescent="0.25">
      <c r="A12" s="633" t="s">
        <v>33</v>
      </c>
      <c r="B12" s="633"/>
      <c r="C12" s="633"/>
      <c r="D12" s="633"/>
      <c r="E12" s="633"/>
      <c r="F12" s="633"/>
      <c r="G12" s="633"/>
      <c r="H12" s="633"/>
      <c r="I12" s="633"/>
      <c r="J12" s="633"/>
      <c r="K12" s="107"/>
      <c r="L12" s="107"/>
      <c r="M12" s="634" t="str">
        <f>Identification!F10</f>
        <v xml:space="preserve"> </v>
      </c>
      <c r="N12" s="634"/>
      <c r="O12" s="634"/>
      <c r="P12" s="634"/>
      <c r="Q12" s="634"/>
      <c r="R12" s="634"/>
      <c r="S12" s="634"/>
      <c r="T12" s="634"/>
      <c r="U12" s="634"/>
      <c r="V12" s="634"/>
      <c r="W12" s="82"/>
      <c r="X12" s="82"/>
      <c r="Y12" s="108"/>
      <c r="Z12" s="109"/>
      <c r="AA12" s="109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1"/>
      <c r="AS12" s="111"/>
      <c r="AT12" s="111"/>
      <c r="AU12" s="111"/>
      <c r="AV12" s="111"/>
      <c r="AW12" s="112"/>
      <c r="AX12" s="102"/>
      <c r="AY12" s="103"/>
      <c r="AZ12" s="106"/>
      <c r="BA12" s="106"/>
    </row>
    <row r="13" spans="1:54" s="121" customFormat="1" ht="12" customHeight="1" x14ac:dyDescent="0.25">
      <c r="A13" s="113"/>
      <c r="B13" s="114"/>
      <c r="C13" s="115"/>
      <c r="D13" s="115"/>
      <c r="E13" s="116"/>
      <c r="F13" s="117"/>
      <c r="G13" s="635"/>
      <c r="H13" s="635"/>
      <c r="I13" s="635"/>
      <c r="J13" s="635"/>
      <c r="K13" s="635"/>
      <c r="L13" s="635"/>
      <c r="M13" s="117"/>
      <c r="N13" s="332"/>
      <c r="O13" s="334"/>
      <c r="P13" s="334"/>
      <c r="Q13" s="334"/>
      <c r="R13" s="636"/>
      <c r="S13" s="636"/>
      <c r="T13" s="636"/>
      <c r="U13" s="636"/>
      <c r="V13" s="636"/>
      <c r="W13" s="118"/>
      <c r="X13" s="118"/>
      <c r="Y13" s="118"/>
      <c r="Z13" s="118"/>
      <c r="AA13" s="119"/>
      <c r="AB13" s="334"/>
      <c r="AC13" s="334"/>
      <c r="AD13" s="334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20"/>
      <c r="AZ13" s="106"/>
      <c r="BA13" s="106"/>
      <c r="BB13" s="52"/>
    </row>
    <row r="14" spans="1:54" s="128" customFormat="1" ht="12" customHeight="1" x14ac:dyDescent="0.25">
      <c r="A14" s="365" t="s">
        <v>34</v>
      </c>
      <c r="B14" s="122"/>
      <c r="C14" s="332"/>
      <c r="D14" s="332"/>
      <c r="E14" s="123"/>
      <c r="F14" s="332"/>
      <c r="G14" s="332"/>
      <c r="H14" s="637">
        <f>Identification!$H$13</f>
        <v>0</v>
      </c>
      <c r="I14" s="637"/>
      <c r="J14" s="637"/>
      <c r="K14" s="637"/>
      <c r="L14" s="637"/>
      <c r="M14" s="638" t="s">
        <v>35</v>
      </c>
      <c r="N14" s="638"/>
      <c r="O14" s="638"/>
      <c r="P14" s="638"/>
      <c r="Q14" s="638"/>
      <c r="R14" s="124" t="str">
        <f>Identification!$S$13</f>
        <v xml:space="preserve">C . D . I </v>
      </c>
      <c r="S14" s="124"/>
      <c r="T14" s="124"/>
      <c r="U14" s="333"/>
      <c r="V14" s="333"/>
      <c r="W14" s="333"/>
      <c r="X14" s="333"/>
      <c r="Y14" s="639" t="s">
        <v>23</v>
      </c>
      <c r="Z14" s="639"/>
      <c r="AA14" s="639"/>
      <c r="AB14" s="639"/>
      <c r="AC14" s="334"/>
      <c r="AD14" s="125" t="str">
        <f>Identification!G24</f>
        <v>Assistant(e)  Maternel(le)</v>
      </c>
      <c r="AE14" s="126"/>
      <c r="AF14" s="126"/>
      <c r="AG14" s="119"/>
      <c r="AH14" s="126"/>
      <c r="AI14" s="126"/>
      <c r="AJ14" s="126"/>
      <c r="AK14" s="646" t="s">
        <v>36</v>
      </c>
      <c r="AL14" s="646"/>
      <c r="AM14" s="646"/>
      <c r="AN14" s="646"/>
      <c r="AO14" s="646"/>
      <c r="AP14" s="646"/>
      <c r="AQ14" s="646"/>
      <c r="AR14" s="646"/>
      <c r="AS14" s="682">
        <f>Identification!X24</f>
        <v>0</v>
      </c>
      <c r="AT14" s="682"/>
      <c r="AU14" s="682"/>
      <c r="AV14" s="682"/>
      <c r="AW14" s="682"/>
      <c r="AX14" s="682"/>
      <c r="AY14" s="682"/>
      <c r="AZ14" s="106"/>
      <c r="BA14" s="106"/>
      <c r="BB14" s="127"/>
    </row>
    <row r="15" spans="1:54" s="128" customFormat="1" ht="0.75" customHeight="1" x14ac:dyDescent="0.25">
      <c r="A15" s="366"/>
      <c r="B15" s="332"/>
      <c r="C15" s="332"/>
      <c r="D15" s="332"/>
      <c r="E15" s="123"/>
      <c r="F15" s="332"/>
      <c r="G15" s="332"/>
      <c r="H15" s="332"/>
      <c r="I15" s="332"/>
      <c r="J15" s="332"/>
      <c r="K15" s="332"/>
      <c r="L15" s="332"/>
      <c r="M15" s="332"/>
      <c r="N15" s="332"/>
      <c r="O15" s="334"/>
      <c r="P15" s="334"/>
      <c r="Q15" s="334"/>
      <c r="R15" s="334"/>
      <c r="S15" s="334"/>
      <c r="T15" s="334"/>
      <c r="U15" s="118"/>
      <c r="V15" s="118"/>
      <c r="W15" s="118"/>
      <c r="X15" s="118"/>
      <c r="Y15" s="118"/>
      <c r="Z15" s="118"/>
      <c r="AA15" s="119"/>
      <c r="AB15" s="334"/>
      <c r="AC15" s="334"/>
      <c r="AD15" s="334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20"/>
      <c r="AZ15" s="106"/>
      <c r="BA15" s="106"/>
      <c r="BB15" s="127"/>
    </row>
    <row r="16" spans="1:54" s="128" customFormat="1" ht="15" customHeight="1" thickBot="1" x14ac:dyDescent="0.3">
      <c r="A16" s="367" t="s">
        <v>18</v>
      </c>
      <c r="B16" s="332"/>
      <c r="C16" s="332"/>
      <c r="D16" s="332"/>
      <c r="E16" s="123"/>
      <c r="F16" s="332"/>
      <c r="G16" s="332"/>
      <c r="H16" s="332"/>
      <c r="I16" s="332"/>
      <c r="J16" s="332"/>
      <c r="K16" s="332"/>
      <c r="L16" s="683" t="str">
        <f>Identification!K14</f>
        <v xml:space="preserve"> </v>
      </c>
      <c r="M16" s="683"/>
      <c r="N16" s="683"/>
      <c r="O16" s="683"/>
      <c r="P16" s="683"/>
      <c r="Q16" s="683"/>
      <c r="R16" s="332"/>
      <c r="S16" s="129" t="str">
        <f>Identification!B12</f>
        <v>CONVENTION  COLLECTIVE  -  Code NAF 88.91 A</v>
      </c>
      <c r="T16" s="334"/>
      <c r="U16" s="118"/>
      <c r="V16" s="118"/>
      <c r="W16" s="118"/>
      <c r="X16" s="118"/>
      <c r="Y16" s="118"/>
      <c r="Z16" s="118"/>
      <c r="AA16" s="119"/>
      <c r="AB16" s="334"/>
      <c r="AC16" s="334"/>
      <c r="AD16" s="334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20"/>
      <c r="AZ16" s="106"/>
      <c r="BA16" s="106"/>
      <c r="BB16" s="127"/>
    </row>
    <row r="17" spans="1:54" ht="2.25" customHeight="1" thickBot="1" x14ac:dyDescent="0.3">
      <c r="A17" s="368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683"/>
      <c r="M17" s="683"/>
      <c r="N17" s="683"/>
      <c r="O17" s="683"/>
      <c r="P17" s="683"/>
      <c r="Q17" s="683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5"/>
      <c r="AZ17" s="69"/>
      <c r="BA17" s="69"/>
    </row>
    <row r="18" spans="1:54" ht="18.75" customHeight="1" x14ac:dyDescent="0.25">
      <c r="A18" s="684" t="s">
        <v>37</v>
      </c>
      <c r="B18" s="684"/>
      <c r="C18" s="684"/>
      <c r="D18" s="684"/>
      <c r="E18" s="684"/>
      <c r="F18" s="684"/>
      <c r="G18" s="684"/>
      <c r="H18" s="684"/>
      <c r="I18" s="684"/>
      <c r="J18" s="684"/>
      <c r="K18" s="684"/>
      <c r="L18" s="684"/>
      <c r="M18" s="684"/>
      <c r="N18" s="684"/>
      <c r="O18" s="684"/>
      <c r="P18" s="684"/>
      <c r="Q18" s="684"/>
      <c r="R18" s="684"/>
      <c r="S18" s="684"/>
      <c r="T18" s="684"/>
      <c r="U18" s="684"/>
      <c r="V18" s="684"/>
      <c r="W18" s="684"/>
      <c r="X18" s="684"/>
      <c r="Y18" s="684"/>
      <c r="Z18" s="684"/>
      <c r="AA18" s="684"/>
      <c r="AB18" s="684"/>
      <c r="AC18" s="684"/>
      <c r="AD18" s="684"/>
      <c r="AE18" s="684"/>
      <c r="AF18" s="684"/>
      <c r="AG18" s="684"/>
      <c r="AH18" s="684"/>
      <c r="AI18" s="684"/>
      <c r="AJ18" s="684"/>
      <c r="AK18" s="684"/>
      <c r="AL18" s="684"/>
      <c r="AM18" s="684"/>
      <c r="AN18" s="684"/>
      <c r="AO18" s="684"/>
      <c r="AP18" s="684"/>
      <c r="AQ18" s="684"/>
      <c r="AR18" s="684"/>
      <c r="AS18" s="684"/>
      <c r="AT18" s="684"/>
      <c r="AU18" s="684"/>
      <c r="AV18" s="684"/>
      <c r="AW18" s="684"/>
      <c r="AX18" s="684"/>
      <c r="AY18" s="684"/>
      <c r="AZ18" s="132"/>
      <c r="BA18" s="132"/>
    </row>
    <row r="19" spans="1:54" ht="2.25" customHeight="1" x14ac:dyDescent="0.25">
      <c r="A19" s="369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33"/>
      <c r="AZ19" s="69"/>
      <c r="BA19" s="69"/>
    </row>
    <row r="20" spans="1:54" x14ac:dyDescent="0.25">
      <c r="A20" s="370" t="s">
        <v>38</v>
      </c>
      <c r="B20" s="331"/>
      <c r="C20" s="331"/>
      <c r="D20" s="331"/>
      <c r="E20" s="331"/>
      <c r="F20" s="331"/>
      <c r="G20" s="331"/>
      <c r="H20" s="134"/>
      <c r="I20" s="135"/>
      <c r="J20" s="135"/>
      <c r="K20" s="134"/>
      <c r="L20" s="640"/>
      <c r="M20" s="640"/>
      <c r="N20" s="640"/>
      <c r="O20" s="136"/>
      <c r="P20" s="137"/>
      <c r="Q20" s="331" t="s">
        <v>39</v>
      </c>
      <c r="R20" s="138"/>
      <c r="S20" s="54"/>
      <c r="T20" s="137"/>
      <c r="U20" s="137"/>
      <c r="V20" s="137"/>
      <c r="W20" s="685"/>
      <c r="X20" s="685"/>
      <c r="Y20" s="685"/>
      <c r="Z20" s="137"/>
      <c r="AA20" s="331" t="s">
        <v>161</v>
      </c>
      <c r="AC20" s="137"/>
      <c r="AD20" s="139"/>
      <c r="AE20" s="139"/>
      <c r="AF20" s="139"/>
      <c r="AG20" s="140"/>
      <c r="AH20" s="137"/>
      <c r="AI20" s="54"/>
      <c r="AJ20" s="697">
        <f>IF(W20&gt;45,45*$L$20/12,W20*$L$20/12)</f>
        <v>0</v>
      </c>
      <c r="AK20" s="697"/>
      <c r="AL20" s="697"/>
      <c r="AM20" s="697"/>
      <c r="AN20" s="697"/>
      <c r="AO20" s="697"/>
      <c r="AP20" s="697"/>
      <c r="AQ20" s="697"/>
      <c r="AR20" s="327"/>
      <c r="AS20" s="327"/>
      <c r="AT20" s="327"/>
      <c r="AU20" s="136"/>
      <c r="AV20" s="136"/>
      <c r="AW20" s="136"/>
      <c r="AX20" s="136"/>
      <c r="AY20" s="141"/>
      <c r="AZ20" s="142"/>
      <c r="BA20" s="142"/>
    </row>
    <row r="21" spans="1:54" ht="2.25" customHeight="1" x14ac:dyDescent="0.25">
      <c r="A21" s="371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5"/>
      <c r="AZ21" s="69"/>
      <c r="BA21" s="69"/>
    </row>
    <row r="22" spans="1:54" x14ac:dyDescent="0.25">
      <c r="A22" s="370" t="s">
        <v>40</v>
      </c>
      <c r="B22" s="137"/>
      <c r="C22" s="137"/>
      <c r="D22" s="137"/>
      <c r="E22" s="137"/>
      <c r="F22" s="137"/>
      <c r="G22" s="137"/>
      <c r="H22" s="137"/>
      <c r="I22" s="137"/>
      <c r="J22" s="137"/>
      <c r="K22" s="54"/>
      <c r="L22" s="696"/>
      <c r="M22" s="696"/>
      <c r="N22" s="696"/>
      <c r="O22" s="696"/>
      <c r="P22" s="143" t="s">
        <v>41</v>
      </c>
      <c r="R22" s="144"/>
      <c r="S22" s="145"/>
      <c r="T22" s="137"/>
      <c r="U22" s="137"/>
      <c r="V22" s="137"/>
      <c r="W22" s="137"/>
      <c r="X22" s="686">
        <f>IF(W20&gt;45,W20*L20/12-AJ20,0)</f>
        <v>0</v>
      </c>
      <c r="Y22" s="686"/>
      <c r="Z22" s="686"/>
      <c r="AA22" s="327"/>
      <c r="AB22" s="327"/>
      <c r="AC22" s="327"/>
      <c r="AD22" s="327"/>
      <c r="AE22" s="327"/>
      <c r="AF22" s="134" t="s">
        <v>42</v>
      </c>
      <c r="AG22" s="54"/>
      <c r="AH22" s="54"/>
      <c r="AI22" s="136"/>
      <c r="AJ22" s="54"/>
      <c r="AK22" s="140"/>
      <c r="AL22" s="140"/>
      <c r="AM22" s="54"/>
      <c r="AN22" s="54"/>
      <c r="AO22" s="327"/>
      <c r="AP22" s="327"/>
      <c r="AQ22" s="145"/>
      <c r="AR22" s="687"/>
      <c r="AS22" s="687"/>
      <c r="AT22" s="54" t="s">
        <v>43</v>
      </c>
      <c r="AU22" s="54"/>
      <c r="AV22" s="54"/>
      <c r="AW22" s="688">
        <v>0</v>
      </c>
      <c r="AX22" s="688"/>
      <c r="AY22" s="146"/>
      <c r="AZ22" s="69"/>
      <c r="BA22" s="69"/>
    </row>
    <row r="23" spans="1:54" ht="14.25" customHeight="1" thickBot="1" x14ac:dyDescent="0.3">
      <c r="A23" s="147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9"/>
      <c r="O23" s="149"/>
      <c r="P23" s="149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50"/>
      <c r="AD23" s="150"/>
      <c r="AE23" s="150"/>
      <c r="AF23" s="150"/>
      <c r="AG23" s="150"/>
      <c r="AH23" s="150"/>
      <c r="AI23" s="150"/>
      <c r="AJ23" s="148"/>
      <c r="AK23" s="148"/>
      <c r="AL23" s="148"/>
      <c r="AM23" s="148"/>
      <c r="AN23" s="148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2"/>
      <c r="AZ23" s="69"/>
      <c r="BA23" s="69"/>
    </row>
    <row r="24" spans="1:54" ht="2.25" customHeight="1" thickBot="1" x14ac:dyDescent="0.3">
      <c r="A24" s="372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4" t="s">
        <v>44</v>
      </c>
      <c r="R24" s="154"/>
      <c r="S24" s="154"/>
      <c r="T24" s="154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6"/>
      <c r="AG24" s="155"/>
      <c r="AH24" s="155"/>
      <c r="AI24" s="155"/>
      <c r="AJ24" s="155"/>
      <c r="AK24" s="155"/>
      <c r="AL24" s="155"/>
      <c r="AM24" s="155"/>
      <c r="AN24" s="155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8"/>
      <c r="AZ24" s="142"/>
      <c r="BA24" s="142"/>
    </row>
    <row r="25" spans="1:54" ht="12.75" customHeight="1" thickTop="1" x14ac:dyDescent="0.25">
      <c r="A25" s="689" t="s">
        <v>45</v>
      </c>
      <c r="B25" s="689"/>
      <c r="C25" s="689"/>
      <c r="D25" s="689"/>
      <c r="E25" s="689"/>
      <c r="F25" s="689"/>
      <c r="G25" s="689"/>
      <c r="H25" s="689"/>
      <c r="I25" s="689"/>
      <c r="J25" s="689"/>
      <c r="K25" s="689"/>
      <c r="L25" s="689"/>
      <c r="M25" s="689"/>
      <c r="N25" s="689"/>
      <c r="O25" s="689"/>
      <c r="P25" s="689"/>
      <c r="Q25" s="690" t="s">
        <v>46</v>
      </c>
      <c r="R25" s="690"/>
      <c r="S25" s="690"/>
      <c r="T25" s="690"/>
      <c r="U25" s="691" t="s">
        <v>47</v>
      </c>
      <c r="V25" s="691"/>
      <c r="W25" s="691"/>
      <c r="X25" s="691"/>
      <c r="Y25" s="691" t="s">
        <v>48</v>
      </c>
      <c r="Z25" s="691"/>
      <c r="AA25" s="691"/>
      <c r="AB25" s="691"/>
      <c r="AC25" s="692" t="s">
        <v>49</v>
      </c>
      <c r="AD25" s="692"/>
      <c r="AE25" s="692"/>
      <c r="AF25" s="692"/>
      <c r="AG25" s="707" t="s">
        <v>168</v>
      </c>
      <c r="AH25" s="707"/>
      <c r="AI25" s="707"/>
      <c r="AJ25" s="698" t="s">
        <v>50</v>
      </c>
      <c r="AK25" s="699"/>
      <c r="AL25" s="699"/>
      <c r="AM25" s="699"/>
      <c r="AN25" s="699"/>
      <c r="AO25" s="700"/>
      <c r="AP25" s="693" t="s">
        <v>51</v>
      </c>
      <c r="AQ25" s="694"/>
      <c r="AR25" s="694"/>
      <c r="AS25" s="691" t="s">
        <v>52</v>
      </c>
      <c r="AT25" s="691"/>
      <c r="AU25" s="691"/>
      <c r="AV25" s="695" t="s">
        <v>53</v>
      </c>
      <c r="AW25" s="821" t="s">
        <v>164</v>
      </c>
      <c r="AX25" s="822"/>
      <c r="AY25" s="823"/>
      <c r="AZ25" s="142"/>
      <c r="BA25" s="142"/>
    </row>
    <row r="26" spans="1:54" ht="2.25" customHeight="1" x14ac:dyDescent="0.25">
      <c r="A26" s="689"/>
      <c r="B26" s="689"/>
      <c r="C26" s="689"/>
      <c r="D26" s="689"/>
      <c r="E26" s="689"/>
      <c r="F26" s="689"/>
      <c r="G26" s="689"/>
      <c r="H26" s="689"/>
      <c r="I26" s="689"/>
      <c r="J26" s="689"/>
      <c r="K26" s="689"/>
      <c r="L26" s="689"/>
      <c r="M26" s="689"/>
      <c r="N26" s="689"/>
      <c r="O26" s="689"/>
      <c r="P26" s="689"/>
      <c r="Q26" s="690"/>
      <c r="R26" s="690"/>
      <c r="S26" s="690"/>
      <c r="T26" s="690"/>
      <c r="U26" s="691"/>
      <c r="V26" s="691"/>
      <c r="W26" s="691"/>
      <c r="X26" s="691"/>
      <c r="Y26" s="691"/>
      <c r="Z26" s="691"/>
      <c r="AA26" s="691"/>
      <c r="AB26" s="691"/>
      <c r="AC26" s="692"/>
      <c r="AD26" s="692"/>
      <c r="AE26" s="692"/>
      <c r="AF26" s="692"/>
      <c r="AG26" s="355"/>
      <c r="AH26" s="355"/>
      <c r="AI26" s="355"/>
      <c r="AJ26" s="701"/>
      <c r="AK26" s="702"/>
      <c r="AL26" s="702"/>
      <c r="AM26" s="702"/>
      <c r="AN26" s="702"/>
      <c r="AO26" s="703"/>
      <c r="AP26" s="693"/>
      <c r="AQ26" s="694"/>
      <c r="AR26" s="694"/>
      <c r="AS26" s="691"/>
      <c r="AT26" s="691"/>
      <c r="AU26" s="691"/>
      <c r="AV26" s="695"/>
      <c r="AW26" s="824"/>
      <c r="AX26" s="825"/>
      <c r="AY26" s="826"/>
      <c r="AZ26" s="142"/>
      <c r="BA26" s="142"/>
    </row>
    <row r="27" spans="1:54" ht="15" customHeight="1" x14ac:dyDescent="0.25">
      <c r="A27" s="689"/>
      <c r="B27" s="689"/>
      <c r="C27" s="689"/>
      <c r="D27" s="689"/>
      <c r="E27" s="689"/>
      <c r="F27" s="689"/>
      <c r="G27" s="689"/>
      <c r="H27" s="689"/>
      <c r="I27" s="689"/>
      <c r="J27" s="689"/>
      <c r="K27" s="689"/>
      <c r="L27" s="689"/>
      <c r="M27" s="689"/>
      <c r="N27" s="689"/>
      <c r="O27" s="689"/>
      <c r="P27" s="689"/>
      <c r="Q27" s="690"/>
      <c r="R27" s="690"/>
      <c r="S27" s="690"/>
      <c r="T27" s="690"/>
      <c r="U27" s="691"/>
      <c r="V27" s="691"/>
      <c r="W27" s="691"/>
      <c r="X27" s="691"/>
      <c r="Y27" s="691"/>
      <c r="Z27" s="691"/>
      <c r="AA27" s="691"/>
      <c r="AB27" s="691"/>
      <c r="AC27" s="692"/>
      <c r="AD27" s="692"/>
      <c r="AE27" s="692"/>
      <c r="AF27" s="692"/>
      <c r="AG27" s="356" t="s">
        <v>169</v>
      </c>
      <c r="AH27" s="356" t="s">
        <v>170</v>
      </c>
      <c r="AI27" s="356" t="s">
        <v>171</v>
      </c>
      <c r="AJ27" s="704"/>
      <c r="AK27" s="705"/>
      <c r="AL27" s="705"/>
      <c r="AM27" s="705"/>
      <c r="AN27" s="705"/>
      <c r="AO27" s="706"/>
      <c r="AP27" s="693"/>
      <c r="AQ27" s="694"/>
      <c r="AR27" s="694"/>
      <c r="AS27" s="691"/>
      <c r="AT27" s="691"/>
      <c r="AU27" s="691"/>
      <c r="AV27" s="695"/>
      <c r="AW27" s="824"/>
      <c r="AX27" s="825"/>
      <c r="AY27" s="826"/>
      <c r="AZ27" s="142" t="s">
        <v>155</v>
      </c>
      <c r="BA27" s="159" t="s">
        <v>54</v>
      </c>
      <c r="BB27" s="52" t="s">
        <v>55</v>
      </c>
    </row>
    <row r="28" spans="1:54" ht="12" customHeight="1" x14ac:dyDescent="0.25">
      <c r="A28" s="371" t="s">
        <v>156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652">
        <f>ROUND(AJ20,2)</f>
        <v>0</v>
      </c>
      <c r="R28" s="652"/>
      <c r="S28" s="652"/>
      <c r="T28" s="652"/>
      <c r="U28" s="631"/>
      <c r="V28" s="631"/>
      <c r="W28" s="631"/>
      <c r="X28" s="631"/>
      <c r="Y28" s="632">
        <f>Q28*U28</f>
        <v>0</v>
      </c>
      <c r="Z28" s="632"/>
      <c r="AA28" s="632"/>
      <c r="AB28" s="632"/>
      <c r="AC28" s="445"/>
      <c r="AD28" s="445"/>
      <c r="AE28" s="445"/>
      <c r="AF28" s="446"/>
      <c r="AG28" s="447"/>
      <c r="AH28" s="447"/>
      <c r="AI28" s="447"/>
      <c r="AJ28" s="160"/>
      <c r="AK28" s="160"/>
      <c r="AL28" s="160"/>
      <c r="AM28" s="160"/>
      <c r="AN28" s="160"/>
      <c r="AO28" s="322"/>
      <c r="AP28" s="157"/>
      <c r="AQ28" s="157"/>
      <c r="AR28" s="158"/>
      <c r="AS28" s="374"/>
      <c r="AT28" s="157"/>
      <c r="AU28" s="158"/>
      <c r="AV28" s="157"/>
      <c r="AW28" s="827"/>
      <c r="AX28" s="828"/>
      <c r="AY28" s="829"/>
      <c r="AZ28" s="142"/>
      <c r="BA28" s="142"/>
    </row>
    <row r="29" spans="1:54" ht="12" customHeight="1" x14ac:dyDescent="0.25">
      <c r="A29" s="371" t="s">
        <v>157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54"/>
      <c r="M29" s="54"/>
      <c r="N29" s="54"/>
      <c r="O29" s="54"/>
      <c r="P29" s="54"/>
      <c r="Q29" s="652">
        <f>ROUND(X22,2)</f>
        <v>0</v>
      </c>
      <c r="R29" s="652"/>
      <c r="S29" s="652"/>
      <c r="T29" s="652"/>
      <c r="U29" s="833">
        <f>U28</f>
        <v>0</v>
      </c>
      <c r="V29" s="833"/>
      <c r="W29" s="833"/>
      <c r="X29" s="833"/>
      <c r="Y29" s="632">
        <f>Q29*U29</f>
        <v>0</v>
      </c>
      <c r="Z29" s="632"/>
      <c r="AA29" s="632"/>
      <c r="AB29" s="632"/>
      <c r="AC29" s="448"/>
      <c r="AD29" s="448"/>
      <c r="AE29" s="449"/>
      <c r="AF29" s="419"/>
      <c r="AG29" s="450"/>
      <c r="AH29" s="422"/>
      <c r="AI29" s="422"/>
      <c r="AJ29" s="657">
        <f>L4</f>
        <v>44197</v>
      </c>
      <c r="AK29" s="657"/>
      <c r="AL29" s="657"/>
      <c r="AM29" s="657"/>
      <c r="AN29" s="657"/>
      <c r="AO29" s="658"/>
      <c r="AP29" s="647"/>
      <c r="AQ29" s="647"/>
      <c r="AR29" s="647"/>
      <c r="AS29" s="647"/>
      <c r="AT29" s="647"/>
      <c r="AU29" s="647"/>
      <c r="AV29" s="454"/>
      <c r="AW29" s="648"/>
      <c r="AX29" s="649"/>
      <c r="AY29" s="650"/>
      <c r="AZ29" s="163">
        <f>IF(ISTEXT(AP29),0,AP29)</f>
        <v>0</v>
      </c>
      <c r="BA29" s="163">
        <f t="shared" ref="BA29:BA59" si="0">IF(AZ29&gt;=8,1,0)</f>
        <v>0</v>
      </c>
      <c r="BB29" s="52">
        <f t="shared" ref="BB29:BB60" si="1">IF(AZ29&gt;=8,0,AZ29)</f>
        <v>0</v>
      </c>
    </row>
    <row r="30" spans="1:54" ht="12" customHeight="1" x14ac:dyDescent="0.25">
      <c r="A30" s="708" t="s">
        <v>158</v>
      </c>
      <c r="B30" s="709"/>
      <c r="C30" s="709"/>
      <c r="D30" s="709"/>
      <c r="E30" s="709"/>
      <c r="F30" s="709"/>
      <c r="G30" s="709"/>
      <c r="H30" s="709"/>
      <c r="I30" s="709"/>
      <c r="J30" s="709"/>
      <c r="K30" s="709"/>
      <c r="L30" s="709"/>
      <c r="M30" s="709"/>
      <c r="N30" s="651">
        <v>0</v>
      </c>
      <c r="O30" s="651"/>
      <c r="P30" s="651"/>
      <c r="Q30" s="710"/>
      <c r="R30" s="710"/>
      <c r="S30" s="710"/>
      <c r="T30" s="710"/>
      <c r="U30" s="656">
        <f>U29*N30</f>
        <v>0</v>
      </c>
      <c r="V30" s="656"/>
      <c r="W30" s="656"/>
      <c r="X30" s="656"/>
      <c r="Y30" s="632">
        <f t="shared" ref="Y30:Y35" si="2">Q30*ROUND(U30,2)</f>
        <v>0</v>
      </c>
      <c r="Z30" s="632"/>
      <c r="AA30" s="632"/>
      <c r="AB30" s="632"/>
      <c r="AC30" s="448"/>
      <c r="AD30" s="448"/>
      <c r="AE30" s="449"/>
      <c r="AF30" s="419"/>
      <c r="AG30" s="450"/>
      <c r="AH30" s="422"/>
      <c r="AI30" s="422"/>
      <c r="AJ30" s="657">
        <f t="shared" ref="AJ30:AJ59" si="3">AJ29+1</f>
        <v>44198</v>
      </c>
      <c r="AK30" s="657"/>
      <c r="AL30" s="657"/>
      <c r="AM30" s="657"/>
      <c r="AN30" s="657"/>
      <c r="AO30" s="658"/>
      <c r="AP30" s="647"/>
      <c r="AQ30" s="647"/>
      <c r="AR30" s="647"/>
      <c r="AS30" s="647"/>
      <c r="AT30" s="647"/>
      <c r="AU30" s="647"/>
      <c r="AV30" s="454"/>
      <c r="AW30" s="659"/>
      <c r="AX30" s="660"/>
      <c r="AY30" s="661"/>
      <c r="AZ30" s="163">
        <f t="shared" ref="AZ30:AZ59" si="4">IF(ISTEXT(AP30),0,AP30)</f>
        <v>0</v>
      </c>
      <c r="BA30" s="163">
        <f t="shared" si="0"/>
        <v>0</v>
      </c>
      <c r="BB30" s="52">
        <f t="shared" si="1"/>
        <v>0</v>
      </c>
    </row>
    <row r="31" spans="1:54" ht="12" customHeight="1" x14ac:dyDescent="0.25">
      <c r="A31" s="628"/>
      <c r="B31" s="629"/>
      <c r="C31" s="629"/>
      <c r="D31" s="629"/>
      <c r="E31" s="629"/>
      <c r="F31" s="629"/>
      <c r="G31" s="629"/>
      <c r="H31" s="629"/>
      <c r="I31" s="629"/>
      <c r="J31" s="629"/>
      <c r="K31" s="629"/>
      <c r="L31" s="629"/>
      <c r="M31" s="629"/>
      <c r="N31" s="629"/>
      <c r="O31" s="629"/>
      <c r="P31" s="629"/>
      <c r="Q31" s="630"/>
      <c r="R31" s="630"/>
      <c r="S31" s="630"/>
      <c r="T31" s="630"/>
      <c r="U31" s="631"/>
      <c r="V31" s="631"/>
      <c r="W31" s="631"/>
      <c r="X31" s="631"/>
      <c r="Y31" s="632">
        <f t="shared" si="2"/>
        <v>0</v>
      </c>
      <c r="Z31" s="632"/>
      <c r="AA31" s="632"/>
      <c r="AB31" s="632"/>
      <c r="AC31" s="448"/>
      <c r="AD31" s="448"/>
      <c r="AE31" s="449"/>
      <c r="AF31" s="419"/>
      <c r="AG31" s="450"/>
      <c r="AH31" s="422"/>
      <c r="AI31" s="422"/>
      <c r="AJ31" s="657">
        <f t="shared" si="3"/>
        <v>44199</v>
      </c>
      <c r="AK31" s="657"/>
      <c r="AL31" s="657"/>
      <c r="AM31" s="657"/>
      <c r="AN31" s="657"/>
      <c r="AO31" s="658"/>
      <c r="AP31" s="647"/>
      <c r="AQ31" s="647"/>
      <c r="AR31" s="647"/>
      <c r="AS31" s="647"/>
      <c r="AT31" s="647"/>
      <c r="AU31" s="647"/>
      <c r="AV31" s="454"/>
      <c r="AW31" s="659"/>
      <c r="AX31" s="660"/>
      <c r="AY31" s="661"/>
      <c r="AZ31" s="163">
        <f t="shared" si="4"/>
        <v>0</v>
      </c>
      <c r="BA31" s="163">
        <f t="shared" si="0"/>
        <v>0</v>
      </c>
      <c r="BB31" s="52">
        <f t="shared" si="1"/>
        <v>0</v>
      </c>
    </row>
    <row r="32" spans="1:54" ht="12" customHeight="1" x14ac:dyDescent="0.25">
      <c r="A32" s="371" t="s">
        <v>56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54"/>
      <c r="M32" s="54"/>
      <c r="N32" s="651">
        <v>0</v>
      </c>
      <c r="O32" s="651"/>
      <c r="P32" s="651"/>
      <c r="Q32" s="655">
        <f>AW61</f>
        <v>0</v>
      </c>
      <c r="R32" s="655"/>
      <c r="S32" s="655"/>
      <c r="T32" s="655"/>
      <c r="U32" s="656">
        <f>U29+(U29*N32)</f>
        <v>0</v>
      </c>
      <c r="V32" s="656"/>
      <c r="W32" s="656"/>
      <c r="X32" s="656"/>
      <c r="Y32" s="632">
        <f t="shared" si="2"/>
        <v>0</v>
      </c>
      <c r="Z32" s="632"/>
      <c r="AA32" s="632"/>
      <c r="AB32" s="632"/>
      <c r="AC32" s="448"/>
      <c r="AD32" s="448"/>
      <c r="AE32" s="449"/>
      <c r="AF32" s="419"/>
      <c r="AG32" s="450"/>
      <c r="AH32" s="422"/>
      <c r="AI32" s="422"/>
      <c r="AJ32" s="657">
        <f t="shared" si="3"/>
        <v>44200</v>
      </c>
      <c r="AK32" s="657"/>
      <c r="AL32" s="657"/>
      <c r="AM32" s="657"/>
      <c r="AN32" s="657"/>
      <c r="AO32" s="658"/>
      <c r="AP32" s="647"/>
      <c r="AQ32" s="647"/>
      <c r="AR32" s="647"/>
      <c r="AS32" s="647"/>
      <c r="AT32" s="647"/>
      <c r="AU32" s="647"/>
      <c r="AV32" s="454"/>
      <c r="AW32" s="659"/>
      <c r="AX32" s="660"/>
      <c r="AY32" s="661"/>
      <c r="AZ32" s="163">
        <f t="shared" si="4"/>
        <v>0</v>
      </c>
      <c r="BA32" s="163">
        <f t="shared" si="0"/>
        <v>0</v>
      </c>
      <c r="BB32" s="52">
        <f t="shared" si="1"/>
        <v>0</v>
      </c>
    </row>
    <row r="33" spans="1:54" ht="12" customHeight="1" x14ac:dyDescent="0.25">
      <c r="A33" s="469" t="s">
        <v>57</v>
      </c>
      <c r="B33" s="470"/>
      <c r="C33" s="470"/>
      <c r="D33" s="470"/>
      <c r="E33" s="470"/>
      <c r="F33" s="470"/>
      <c r="G33" s="470"/>
      <c r="H33" s="470"/>
      <c r="I33" s="470"/>
      <c r="J33" s="470"/>
      <c r="K33" s="470"/>
      <c r="L33" s="470"/>
      <c r="M33" s="470"/>
      <c r="N33" s="651">
        <v>0</v>
      </c>
      <c r="O33" s="651"/>
      <c r="P33" s="651"/>
      <c r="Q33" s="652">
        <f>AS61</f>
        <v>0</v>
      </c>
      <c r="R33" s="652"/>
      <c r="S33" s="652"/>
      <c r="T33" s="652"/>
      <c r="U33" s="653">
        <f>U29+(U29*N33)</f>
        <v>0</v>
      </c>
      <c r="V33" s="653"/>
      <c r="W33" s="653"/>
      <c r="X33" s="653"/>
      <c r="Y33" s="632">
        <f t="shared" si="2"/>
        <v>0</v>
      </c>
      <c r="Z33" s="632"/>
      <c r="AA33" s="632"/>
      <c r="AB33" s="632"/>
      <c r="AC33" s="654"/>
      <c r="AD33" s="654"/>
      <c r="AE33" s="654"/>
      <c r="AF33" s="654"/>
      <c r="AG33" s="450"/>
      <c r="AH33" s="422"/>
      <c r="AI33" s="422"/>
      <c r="AJ33" s="657">
        <f t="shared" si="3"/>
        <v>44201</v>
      </c>
      <c r="AK33" s="657"/>
      <c r="AL33" s="657"/>
      <c r="AM33" s="657"/>
      <c r="AN33" s="657"/>
      <c r="AO33" s="658"/>
      <c r="AP33" s="647"/>
      <c r="AQ33" s="647"/>
      <c r="AR33" s="647"/>
      <c r="AS33" s="647"/>
      <c r="AT33" s="647"/>
      <c r="AU33" s="647"/>
      <c r="AV33" s="454"/>
      <c r="AW33" s="659"/>
      <c r="AX33" s="660"/>
      <c r="AY33" s="661"/>
      <c r="AZ33" s="163">
        <f t="shared" si="4"/>
        <v>0</v>
      </c>
      <c r="BA33" s="163">
        <f t="shared" si="0"/>
        <v>0</v>
      </c>
      <c r="BB33" s="52">
        <f t="shared" si="1"/>
        <v>0</v>
      </c>
    </row>
    <row r="34" spans="1:54" ht="12" customHeight="1" x14ac:dyDescent="0.25">
      <c r="A34" s="451" t="s">
        <v>58</v>
      </c>
      <c r="B34" s="452"/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713"/>
      <c r="R34" s="713"/>
      <c r="S34" s="713"/>
      <c r="T34" s="713"/>
      <c r="U34" s="714"/>
      <c r="V34" s="714"/>
      <c r="W34" s="714"/>
      <c r="X34" s="714"/>
      <c r="Y34" s="632">
        <f t="shared" si="2"/>
        <v>0</v>
      </c>
      <c r="Z34" s="632"/>
      <c r="AA34" s="632"/>
      <c r="AB34" s="632"/>
      <c r="AC34" s="419"/>
      <c r="AD34" s="419"/>
      <c r="AE34" s="419"/>
      <c r="AF34" s="419"/>
      <c r="AG34" s="450"/>
      <c r="AH34" s="422"/>
      <c r="AI34" s="422"/>
      <c r="AJ34" s="657">
        <f t="shared" si="3"/>
        <v>44202</v>
      </c>
      <c r="AK34" s="657"/>
      <c r="AL34" s="657"/>
      <c r="AM34" s="657"/>
      <c r="AN34" s="657"/>
      <c r="AO34" s="658"/>
      <c r="AP34" s="647"/>
      <c r="AQ34" s="647"/>
      <c r="AR34" s="647"/>
      <c r="AS34" s="647"/>
      <c r="AT34" s="647"/>
      <c r="AU34" s="647"/>
      <c r="AV34" s="454"/>
      <c r="AW34" s="659"/>
      <c r="AX34" s="660"/>
      <c r="AY34" s="661"/>
      <c r="AZ34" s="163">
        <f t="shared" si="4"/>
        <v>0</v>
      </c>
      <c r="BA34" s="163">
        <f t="shared" si="0"/>
        <v>0</v>
      </c>
      <c r="BB34" s="52">
        <f t="shared" si="1"/>
        <v>0</v>
      </c>
    </row>
    <row r="35" spans="1:54" ht="12" customHeight="1" x14ac:dyDescent="0.25">
      <c r="A35" s="371" t="s">
        <v>59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54"/>
      <c r="M35" s="54"/>
      <c r="N35" s="54"/>
      <c r="O35" s="54"/>
      <c r="P35" s="54"/>
      <c r="Q35" s="713"/>
      <c r="R35" s="713"/>
      <c r="S35" s="713"/>
      <c r="T35" s="713"/>
      <c r="U35" s="714"/>
      <c r="V35" s="714"/>
      <c r="W35" s="714"/>
      <c r="X35" s="714"/>
      <c r="Y35" s="632">
        <f t="shared" si="2"/>
        <v>0</v>
      </c>
      <c r="Z35" s="632"/>
      <c r="AA35" s="632"/>
      <c r="AB35" s="632"/>
      <c r="AC35" s="419"/>
      <c r="AD35" s="419"/>
      <c r="AE35" s="419"/>
      <c r="AF35" s="419"/>
      <c r="AG35" s="450"/>
      <c r="AH35" s="422"/>
      <c r="AI35" s="422"/>
      <c r="AJ35" s="657">
        <f t="shared" si="3"/>
        <v>44203</v>
      </c>
      <c r="AK35" s="657"/>
      <c r="AL35" s="657"/>
      <c r="AM35" s="657"/>
      <c r="AN35" s="657"/>
      <c r="AO35" s="658"/>
      <c r="AP35" s="647"/>
      <c r="AQ35" s="647"/>
      <c r="AR35" s="647"/>
      <c r="AS35" s="647"/>
      <c r="AT35" s="647"/>
      <c r="AU35" s="647"/>
      <c r="AV35" s="454"/>
      <c r="AW35" s="659"/>
      <c r="AX35" s="660"/>
      <c r="AY35" s="661"/>
      <c r="AZ35" s="163">
        <f t="shared" si="4"/>
        <v>0</v>
      </c>
      <c r="BA35" s="163">
        <f t="shared" si="0"/>
        <v>0</v>
      </c>
      <c r="BB35" s="52">
        <f t="shared" si="1"/>
        <v>0</v>
      </c>
    </row>
    <row r="36" spans="1:54" ht="12" customHeight="1" x14ac:dyDescent="0.25">
      <c r="A36" s="371" t="s">
        <v>162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54"/>
      <c r="M36" s="54"/>
      <c r="N36" s="54"/>
      <c r="O36" s="54"/>
      <c r="P36" s="54"/>
      <c r="Q36" s="710"/>
      <c r="R36" s="710"/>
      <c r="S36" s="710"/>
      <c r="T36" s="710"/>
      <c r="U36" s="711"/>
      <c r="V36" s="711"/>
      <c r="W36" s="711"/>
      <c r="X36" s="711"/>
      <c r="Y36" s="712"/>
      <c r="Z36" s="712"/>
      <c r="AA36" s="712"/>
      <c r="AB36" s="712"/>
      <c r="AC36" s="654">
        <f>Q36*U36</f>
        <v>0</v>
      </c>
      <c r="AD36" s="654"/>
      <c r="AE36" s="654"/>
      <c r="AF36" s="654"/>
      <c r="AG36" s="450"/>
      <c r="AH36" s="422"/>
      <c r="AI36" s="422"/>
      <c r="AJ36" s="657">
        <f t="shared" si="3"/>
        <v>44204</v>
      </c>
      <c r="AK36" s="657"/>
      <c r="AL36" s="657"/>
      <c r="AM36" s="657"/>
      <c r="AN36" s="657"/>
      <c r="AO36" s="658"/>
      <c r="AP36" s="647"/>
      <c r="AQ36" s="647"/>
      <c r="AR36" s="647"/>
      <c r="AS36" s="647"/>
      <c r="AT36" s="647"/>
      <c r="AU36" s="647"/>
      <c r="AV36" s="454"/>
      <c r="AW36" s="659"/>
      <c r="AX36" s="660"/>
      <c r="AY36" s="661"/>
      <c r="AZ36" s="163">
        <f t="shared" si="4"/>
        <v>0</v>
      </c>
      <c r="BA36" s="163">
        <f t="shared" si="0"/>
        <v>0</v>
      </c>
      <c r="BB36" s="52">
        <f t="shared" si="1"/>
        <v>0</v>
      </c>
    </row>
    <row r="37" spans="1:54" ht="12" customHeight="1" x14ac:dyDescent="0.25">
      <c r="A37" s="371" t="s">
        <v>163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54"/>
      <c r="M37" s="54"/>
      <c r="N37" s="54"/>
      <c r="O37" s="54"/>
      <c r="P37" s="54"/>
      <c r="Q37" s="710"/>
      <c r="R37" s="710"/>
      <c r="S37" s="710"/>
      <c r="T37" s="710"/>
      <c r="U37" s="711"/>
      <c r="V37" s="711"/>
      <c r="W37" s="711"/>
      <c r="X37" s="711"/>
      <c r="Y37" s="719"/>
      <c r="Z37" s="719"/>
      <c r="AA37" s="719"/>
      <c r="AB37" s="719"/>
      <c r="AC37" s="654">
        <f>Q37*U37</f>
        <v>0</v>
      </c>
      <c r="AD37" s="654"/>
      <c r="AE37" s="654"/>
      <c r="AF37" s="654"/>
      <c r="AG37" s="450"/>
      <c r="AH37" s="422"/>
      <c r="AI37" s="422"/>
      <c r="AJ37" s="657">
        <f t="shared" si="3"/>
        <v>44205</v>
      </c>
      <c r="AK37" s="657"/>
      <c r="AL37" s="657"/>
      <c r="AM37" s="657"/>
      <c r="AN37" s="657"/>
      <c r="AO37" s="658"/>
      <c r="AP37" s="647"/>
      <c r="AQ37" s="647"/>
      <c r="AR37" s="647"/>
      <c r="AS37" s="647"/>
      <c r="AT37" s="647"/>
      <c r="AU37" s="647"/>
      <c r="AV37" s="454"/>
      <c r="AW37" s="659"/>
      <c r="AX37" s="660"/>
      <c r="AY37" s="661"/>
      <c r="AZ37" s="163">
        <f t="shared" si="4"/>
        <v>0</v>
      </c>
      <c r="BA37" s="163">
        <f t="shared" si="0"/>
        <v>0</v>
      </c>
      <c r="BB37" s="52">
        <f t="shared" si="1"/>
        <v>0</v>
      </c>
    </row>
    <row r="38" spans="1:54" ht="12" customHeight="1" thickBot="1" x14ac:dyDescent="0.3">
      <c r="A38" s="715"/>
      <c r="B38" s="715"/>
      <c r="C38" s="715"/>
      <c r="D38" s="715"/>
      <c r="E38" s="715"/>
      <c r="F38" s="715"/>
      <c r="G38" s="715"/>
      <c r="H38" s="715"/>
      <c r="I38" s="715"/>
      <c r="J38" s="715"/>
      <c r="K38" s="715"/>
      <c r="L38" s="715"/>
      <c r="M38" s="715"/>
      <c r="N38" s="715"/>
      <c r="O38" s="715"/>
      <c r="P38" s="715"/>
      <c r="Q38" s="716"/>
      <c r="R38" s="716"/>
      <c r="S38" s="716"/>
      <c r="T38" s="716"/>
      <c r="U38" s="717"/>
      <c r="V38" s="717"/>
      <c r="W38" s="717"/>
      <c r="X38" s="717"/>
      <c r="Y38" s="718"/>
      <c r="Z38" s="718"/>
      <c r="AA38" s="718"/>
      <c r="AB38" s="718"/>
      <c r="AC38" s="654">
        <f>Q38*U38</f>
        <v>0</v>
      </c>
      <c r="AD38" s="654"/>
      <c r="AE38" s="654"/>
      <c r="AF38" s="654"/>
      <c r="AG38" s="450"/>
      <c r="AH38" s="422"/>
      <c r="AI38" s="422"/>
      <c r="AJ38" s="657">
        <f t="shared" si="3"/>
        <v>44206</v>
      </c>
      <c r="AK38" s="657"/>
      <c r="AL38" s="657"/>
      <c r="AM38" s="657"/>
      <c r="AN38" s="657"/>
      <c r="AO38" s="658"/>
      <c r="AP38" s="647"/>
      <c r="AQ38" s="647"/>
      <c r="AR38" s="647"/>
      <c r="AS38" s="647"/>
      <c r="AT38" s="647"/>
      <c r="AU38" s="647"/>
      <c r="AV38" s="454"/>
      <c r="AW38" s="659"/>
      <c r="AX38" s="660"/>
      <c r="AY38" s="661"/>
      <c r="AZ38" s="163">
        <f t="shared" si="4"/>
        <v>0</v>
      </c>
      <c r="BA38" s="163">
        <f t="shared" si="0"/>
        <v>0</v>
      </c>
      <c r="BB38" s="52">
        <f t="shared" si="1"/>
        <v>0</v>
      </c>
    </row>
    <row r="39" spans="1:54" ht="12" customHeight="1" thickTop="1" x14ac:dyDescent="0.25">
      <c r="A39" s="720" t="s">
        <v>60</v>
      </c>
      <c r="B39" s="721"/>
      <c r="C39" s="721"/>
      <c r="D39" s="721"/>
      <c r="E39" s="721"/>
      <c r="F39" s="721"/>
      <c r="G39" s="721"/>
      <c r="H39" s="721"/>
      <c r="I39" s="721"/>
      <c r="J39" s="721"/>
      <c r="K39" s="721"/>
      <c r="L39" s="721"/>
      <c r="M39" s="721"/>
      <c r="N39" s="161"/>
      <c r="O39" s="161"/>
      <c r="P39" s="161"/>
      <c r="Q39" s="346" t="s">
        <v>61</v>
      </c>
      <c r="R39" s="162"/>
      <c r="S39" s="162"/>
      <c r="T39" s="164"/>
      <c r="U39" s="346" t="s">
        <v>62</v>
      </c>
      <c r="V39" s="162"/>
      <c r="W39" s="162"/>
      <c r="X39" s="164"/>
      <c r="Y39" s="722">
        <f>(Y28+Y29+Y30+Y31+Y32+Y33+Y34+Y35+Y38)-(AC37+AC38+AC36+AC33)</f>
        <v>0</v>
      </c>
      <c r="Z39" s="722"/>
      <c r="AA39" s="722"/>
      <c r="AB39" s="722"/>
      <c r="AC39" s="375"/>
      <c r="AD39" s="165"/>
      <c r="AE39" s="165"/>
      <c r="AF39" s="162"/>
      <c r="AG39" s="343"/>
      <c r="AH39" s="342"/>
      <c r="AI39" s="342"/>
      <c r="AJ39" s="657">
        <f t="shared" si="3"/>
        <v>44207</v>
      </c>
      <c r="AK39" s="657"/>
      <c r="AL39" s="657"/>
      <c r="AM39" s="657"/>
      <c r="AN39" s="657"/>
      <c r="AO39" s="658"/>
      <c r="AP39" s="647"/>
      <c r="AQ39" s="647"/>
      <c r="AR39" s="647"/>
      <c r="AS39" s="647"/>
      <c r="AT39" s="647"/>
      <c r="AU39" s="647"/>
      <c r="AV39" s="454"/>
      <c r="AW39" s="659"/>
      <c r="AX39" s="660"/>
      <c r="AY39" s="661"/>
      <c r="AZ39" s="163">
        <f t="shared" si="4"/>
        <v>0</v>
      </c>
      <c r="BA39" s="163">
        <f t="shared" si="0"/>
        <v>0</v>
      </c>
      <c r="BB39" s="52">
        <f t="shared" si="1"/>
        <v>0</v>
      </c>
    </row>
    <row r="40" spans="1:54" ht="12" customHeight="1" x14ac:dyDescent="0.25">
      <c r="A40" s="357"/>
      <c r="B40" s="440" t="str">
        <f>'taux cotisations'!B12</f>
        <v xml:space="preserve">Maladie  </v>
      </c>
      <c r="C40" s="137"/>
      <c r="D40" s="137"/>
      <c r="E40" s="137"/>
      <c r="F40" s="137"/>
      <c r="G40" s="137"/>
      <c r="H40" s="137"/>
      <c r="I40" s="137"/>
      <c r="J40" s="137"/>
      <c r="K40" s="137"/>
      <c r="L40" s="54"/>
      <c r="M40" s="54"/>
      <c r="N40" s="54"/>
      <c r="O40" s="54"/>
      <c r="P40" s="54"/>
      <c r="Q40" s="723">
        <f>Y39</f>
        <v>0</v>
      </c>
      <c r="R40" s="724"/>
      <c r="S40" s="724"/>
      <c r="T40" s="725"/>
      <c r="U40" s="726">
        <f>IF(Identification!BC19="OUI",'taux cotisations'!C12,'taux cotisations'!C11)</f>
        <v>0</v>
      </c>
      <c r="V40" s="726"/>
      <c r="W40" s="726"/>
      <c r="X40" s="726"/>
      <c r="Y40" s="411"/>
      <c r="Z40" s="412"/>
      <c r="AA40" s="413"/>
      <c r="AB40" s="414"/>
      <c r="AC40" s="727">
        <f t="shared" ref="AC40:AC45" si="5">Q40*U40</f>
        <v>0</v>
      </c>
      <c r="AD40" s="727"/>
      <c r="AE40" s="727"/>
      <c r="AF40" s="728"/>
      <c r="AG40" s="471">
        <f>Y39</f>
        <v>0</v>
      </c>
      <c r="AH40" s="400">
        <f>IF(Identification!BC19="OUI",'taux cotisations'!D12,'taux cotisations'!D11)</f>
        <v>0.13</v>
      </c>
      <c r="AI40" s="401">
        <f>AG40*AH40</f>
        <v>0</v>
      </c>
      <c r="AJ40" s="657">
        <f t="shared" si="3"/>
        <v>44208</v>
      </c>
      <c r="AK40" s="657"/>
      <c r="AL40" s="657"/>
      <c r="AM40" s="657"/>
      <c r="AN40" s="657"/>
      <c r="AO40" s="658"/>
      <c r="AP40" s="647"/>
      <c r="AQ40" s="647"/>
      <c r="AR40" s="647"/>
      <c r="AS40" s="647"/>
      <c r="AT40" s="647"/>
      <c r="AU40" s="647"/>
      <c r="AV40" s="454"/>
      <c r="AW40" s="659"/>
      <c r="AX40" s="660"/>
      <c r="AY40" s="661"/>
      <c r="AZ40" s="163">
        <f t="shared" si="4"/>
        <v>0</v>
      </c>
      <c r="BA40" s="163">
        <f t="shared" si="0"/>
        <v>0</v>
      </c>
      <c r="BB40" s="52">
        <f t="shared" si="1"/>
        <v>0</v>
      </c>
    </row>
    <row r="41" spans="1:54" ht="12" customHeight="1" x14ac:dyDescent="0.25">
      <c r="A41" s="380"/>
      <c r="B41" s="440" t="str">
        <f>'taux cotisations'!B13</f>
        <v xml:space="preserve">Vieillesse  </v>
      </c>
      <c r="C41" s="137"/>
      <c r="D41" s="137"/>
      <c r="E41" s="137"/>
      <c r="F41" s="137"/>
      <c r="G41" s="137"/>
      <c r="H41" s="137"/>
      <c r="I41" s="137"/>
      <c r="J41" s="137"/>
      <c r="K41" s="137"/>
      <c r="L41" s="54"/>
      <c r="M41" s="54"/>
      <c r="N41" s="54"/>
      <c r="O41" s="54"/>
      <c r="P41" s="54"/>
      <c r="Q41" s="723">
        <f>(Y28+Y31+Y34+Y35+Y38)-(AC36+AC38)</f>
        <v>0</v>
      </c>
      <c r="R41" s="724"/>
      <c r="S41" s="724"/>
      <c r="T41" s="725"/>
      <c r="U41" s="726">
        <f>'taux cotisations'!$C$13</f>
        <v>7.2999999999999995E-2</v>
      </c>
      <c r="V41" s="726"/>
      <c r="W41" s="726"/>
      <c r="X41" s="726"/>
      <c r="Y41" s="411"/>
      <c r="Z41" s="412"/>
      <c r="AA41" s="413"/>
      <c r="AB41" s="414"/>
      <c r="AC41" s="727">
        <f t="shared" si="5"/>
        <v>0</v>
      </c>
      <c r="AD41" s="727"/>
      <c r="AE41" s="727"/>
      <c r="AF41" s="728"/>
      <c r="AG41" s="471">
        <f>Q41</f>
        <v>0</v>
      </c>
      <c r="AH41" s="400">
        <f>'taux cotisations'!D13</f>
        <v>0.1045</v>
      </c>
      <c r="AI41" s="401">
        <f t="shared" ref="AI41:AI51" si="6">AG41*AH41</f>
        <v>0</v>
      </c>
      <c r="AJ41" s="657">
        <f t="shared" si="3"/>
        <v>44209</v>
      </c>
      <c r="AK41" s="657"/>
      <c r="AL41" s="657"/>
      <c r="AM41" s="657"/>
      <c r="AN41" s="657"/>
      <c r="AO41" s="658"/>
      <c r="AP41" s="647"/>
      <c r="AQ41" s="647"/>
      <c r="AR41" s="647"/>
      <c r="AS41" s="647"/>
      <c r="AT41" s="647"/>
      <c r="AU41" s="647"/>
      <c r="AV41" s="454"/>
      <c r="AW41" s="659"/>
      <c r="AX41" s="660"/>
      <c r="AY41" s="661"/>
      <c r="AZ41" s="163">
        <f t="shared" si="4"/>
        <v>0</v>
      </c>
      <c r="BA41" s="163">
        <f t="shared" si="0"/>
        <v>0</v>
      </c>
      <c r="BB41" s="52">
        <f t="shared" si="1"/>
        <v>0</v>
      </c>
    </row>
    <row r="42" spans="1:54" ht="12" customHeight="1" x14ac:dyDescent="0.25">
      <c r="A42" s="357"/>
      <c r="B42" s="440" t="str">
        <f>'taux cotisations'!B22</f>
        <v>Formation professionnelle</v>
      </c>
      <c r="C42" s="137"/>
      <c r="D42" s="137"/>
      <c r="E42" s="137"/>
      <c r="F42" s="137"/>
      <c r="G42" s="137"/>
      <c r="H42" s="137"/>
      <c r="I42" s="137"/>
      <c r="J42" s="137"/>
      <c r="K42" s="137"/>
      <c r="L42" s="54"/>
      <c r="M42" s="54"/>
      <c r="N42" s="54"/>
      <c r="O42" s="54"/>
      <c r="P42" s="54"/>
      <c r="Q42" s="723"/>
      <c r="R42" s="724"/>
      <c r="S42" s="724"/>
      <c r="T42" s="725"/>
      <c r="U42" s="726"/>
      <c r="V42" s="726"/>
      <c r="W42" s="726"/>
      <c r="X42" s="726"/>
      <c r="Y42" s="411"/>
      <c r="Z42" s="412"/>
      <c r="AA42" s="413"/>
      <c r="AB42" s="414"/>
      <c r="AC42" s="727"/>
      <c r="AD42" s="727"/>
      <c r="AE42" s="727"/>
      <c r="AF42" s="728"/>
      <c r="AG42" s="471">
        <f>Y39</f>
        <v>0</v>
      </c>
      <c r="AH42" s="400">
        <f>'taux cotisations'!D22</f>
        <v>5.4999999999999997E-3</v>
      </c>
      <c r="AI42" s="401">
        <f t="shared" si="6"/>
        <v>0</v>
      </c>
      <c r="AJ42" s="657">
        <f t="shared" si="3"/>
        <v>44210</v>
      </c>
      <c r="AK42" s="657"/>
      <c r="AL42" s="657"/>
      <c r="AM42" s="657"/>
      <c r="AN42" s="657"/>
      <c r="AO42" s="658"/>
      <c r="AP42" s="647"/>
      <c r="AQ42" s="647"/>
      <c r="AR42" s="647"/>
      <c r="AS42" s="647"/>
      <c r="AT42" s="647"/>
      <c r="AU42" s="647"/>
      <c r="AV42" s="454"/>
      <c r="AW42" s="659"/>
      <c r="AX42" s="660"/>
      <c r="AY42" s="661"/>
      <c r="AZ42" s="163">
        <f t="shared" si="4"/>
        <v>0</v>
      </c>
      <c r="BA42" s="163">
        <f t="shared" si="0"/>
        <v>0</v>
      </c>
      <c r="BB42" s="52">
        <f t="shared" si="1"/>
        <v>0</v>
      </c>
    </row>
    <row r="43" spans="1:54" ht="12" customHeight="1" x14ac:dyDescent="0.25">
      <c r="A43" s="357"/>
      <c r="B43" s="440" t="str">
        <f>'taux cotisations'!B23</f>
        <v>IRCEM Prévoyance</v>
      </c>
      <c r="C43" s="137"/>
      <c r="D43" s="137"/>
      <c r="E43" s="137"/>
      <c r="F43" s="137"/>
      <c r="G43" s="137"/>
      <c r="H43" s="137"/>
      <c r="I43" s="137"/>
      <c r="J43" s="137"/>
      <c r="K43" s="137"/>
      <c r="L43" s="54"/>
      <c r="M43" s="54"/>
      <c r="N43" s="54"/>
      <c r="O43" s="54"/>
      <c r="P43" s="54"/>
      <c r="Q43" s="723">
        <f>$Y$39</f>
        <v>0</v>
      </c>
      <c r="R43" s="724"/>
      <c r="S43" s="724"/>
      <c r="T43" s="725"/>
      <c r="U43" s="726">
        <f>'taux cotisations'!$C$23</f>
        <v>1.15E-2</v>
      </c>
      <c r="V43" s="726"/>
      <c r="W43" s="726"/>
      <c r="X43" s="726"/>
      <c r="Y43" s="411"/>
      <c r="Z43" s="412"/>
      <c r="AA43" s="413"/>
      <c r="AB43" s="414"/>
      <c r="AC43" s="727">
        <f t="shared" si="5"/>
        <v>0</v>
      </c>
      <c r="AD43" s="727"/>
      <c r="AE43" s="727"/>
      <c r="AF43" s="728"/>
      <c r="AG43" s="471">
        <f>Y39</f>
        <v>0</v>
      </c>
      <c r="AH43" s="400">
        <f>'taux cotisations'!D23</f>
        <v>1.4200000000000001E-2</v>
      </c>
      <c r="AI43" s="401">
        <f>AG43*AH43</f>
        <v>0</v>
      </c>
      <c r="AJ43" s="657">
        <f t="shared" si="3"/>
        <v>44211</v>
      </c>
      <c r="AK43" s="657"/>
      <c r="AL43" s="657"/>
      <c r="AM43" s="657"/>
      <c r="AN43" s="657"/>
      <c r="AO43" s="658"/>
      <c r="AP43" s="647"/>
      <c r="AQ43" s="647"/>
      <c r="AR43" s="647"/>
      <c r="AS43" s="647"/>
      <c r="AT43" s="647"/>
      <c r="AU43" s="647"/>
      <c r="AV43" s="454"/>
      <c r="AW43" s="659"/>
      <c r="AX43" s="660"/>
      <c r="AY43" s="661"/>
      <c r="AZ43" s="163">
        <f t="shared" si="4"/>
        <v>0</v>
      </c>
      <c r="BA43" s="163">
        <f t="shared" si="0"/>
        <v>0</v>
      </c>
      <c r="BB43" s="52">
        <f t="shared" si="1"/>
        <v>0</v>
      </c>
    </row>
    <row r="44" spans="1:54" ht="12" customHeight="1" x14ac:dyDescent="0.25">
      <c r="A44" s="357"/>
      <c r="B44" s="440" t="str">
        <f>'taux cotisations'!B24</f>
        <v>Retraite complémentaire</v>
      </c>
      <c r="C44" s="137"/>
      <c r="D44" s="137"/>
      <c r="E44" s="137"/>
      <c r="F44" s="137"/>
      <c r="G44" s="137"/>
      <c r="H44" s="137"/>
      <c r="I44" s="137"/>
      <c r="J44" s="137"/>
      <c r="K44" s="137"/>
      <c r="L44" s="54"/>
      <c r="M44" s="54"/>
      <c r="N44" s="54"/>
      <c r="O44" s="54"/>
      <c r="P44" s="54"/>
      <c r="Q44" s="729">
        <f>(Y28+Y31+Y34+Y35+Y38)-(AC36+AC38)</f>
        <v>0</v>
      </c>
      <c r="R44" s="730"/>
      <c r="S44" s="730"/>
      <c r="T44" s="731"/>
      <c r="U44" s="732">
        <f>'taux cotisations'!$C$24</f>
        <v>3.15E-2</v>
      </c>
      <c r="V44" s="733"/>
      <c r="W44" s="733"/>
      <c r="X44" s="734"/>
      <c r="Y44" s="411"/>
      <c r="Z44" s="412"/>
      <c r="AA44" s="413"/>
      <c r="AB44" s="414"/>
      <c r="AC44" s="727">
        <f t="shared" si="5"/>
        <v>0</v>
      </c>
      <c r="AD44" s="735"/>
      <c r="AE44" s="735"/>
      <c r="AF44" s="735"/>
      <c r="AG44" s="471">
        <f>Q44</f>
        <v>0</v>
      </c>
      <c r="AH44" s="400">
        <f>'taux cotisations'!D24</f>
        <v>4.7199999999999999E-2</v>
      </c>
      <c r="AI44" s="401">
        <f>AG44*AH44</f>
        <v>0</v>
      </c>
      <c r="AJ44" s="657">
        <f t="shared" si="3"/>
        <v>44212</v>
      </c>
      <c r="AK44" s="657"/>
      <c r="AL44" s="657"/>
      <c r="AM44" s="657"/>
      <c r="AN44" s="657"/>
      <c r="AO44" s="658"/>
      <c r="AP44" s="647"/>
      <c r="AQ44" s="647"/>
      <c r="AR44" s="647"/>
      <c r="AS44" s="647"/>
      <c r="AT44" s="647"/>
      <c r="AU44" s="647"/>
      <c r="AV44" s="454"/>
      <c r="AW44" s="659"/>
      <c r="AX44" s="660"/>
      <c r="AY44" s="661"/>
      <c r="AZ44" s="163">
        <f t="shared" si="4"/>
        <v>0</v>
      </c>
      <c r="BA44" s="163">
        <f t="shared" si="0"/>
        <v>0</v>
      </c>
      <c r="BB44" s="52">
        <f t="shared" si="1"/>
        <v>0</v>
      </c>
    </row>
    <row r="45" spans="1:54" ht="12" customHeight="1" x14ac:dyDescent="0.25">
      <c r="A45" s="357"/>
      <c r="B45" s="440" t="str">
        <f>'taux cotisations'!B26</f>
        <v>Contribution à l'équilibre général</v>
      </c>
      <c r="C45" s="137"/>
      <c r="D45" s="137"/>
      <c r="E45" s="137"/>
      <c r="F45" s="137"/>
      <c r="G45" s="137"/>
      <c r="H45" s="137"/>
      <c r="I45" s="137"/>
      <c r="J45" s="137"/>
      <c r="K45" s="137"/>
      <c r="L45" s="54"/>
      <c r="M45" s="54"/>
      <c r="N45" s="54"/>
      <c r="O45" s="54"/>
      <c r="P45" s="54"/>
      <c r="Q45" s="729">
        <f>(Y28+Y31+Y34+Y35+Y38)-(AC36+AC38)</f>
        <v>0</v>
      </c>
      <c r="R45" s="730"/>
      <c r="S45" s="730"/>
      <c r="T45" s="731"/>
      <c r="U45" s="732">
        <f>'taux cotisations'!$C$26</f>
        <v>8.6E-3</v>
      </c>
      <c r="V45" s="733"/>
      <c r="W45" s="733"/>
      <c r="X45" s="734"/>
      <c r="Y45" s="411"/>
      <c r="Z45" s="412"/>
      <c r="AA45" s="413"/>
      <c r="AB45" s="414"/>
      <c r="AC45" s="727">
        <f t="shared" si="5"/>
        <v>0</v>
      </c>
      <c r="AD45" s="735"/>
      <c r="AE45" s="735"/>
      <c r="AF45" s="735"/>
      <c r="AG45" s="471">
        <f>Q45</f>
        <v>0</v>
      </c>
      <c r="AH45" s="400">
        <f>'taux cotisations'!D26</f>
        <v>1.29E-2</v>
      </c>
      <c r="AI45" s="401">
        <f>AG45*AH45</f>
        <v>0</v>
      </c>
      <c r="AJ45" s="657">
        <f t="shared" si="3"/>
        <v>44213</v>
      </c>
      <c r="AK45" s="657"/>
      <c r="AL45" s="657"/>
      <c r="AM45" s="657"/>
      <c r="AN45" s="657"/>
      <c r="AO45" s="658"/>
      <c r="AP45" s="647"/>
      <c r="AQ45" s="647"/>
      <c r="AR45" s="647"/>
      <c r="AS45" s="647"/>
      <c r="AT45" s="647"/>
      <c r="AU45" s="647"/>
      <c r="AV45" s="454"/>
      <c r="AW45" s="659"/>
      <c r="AX45" s="660"/>
      <c r="AY45" s="661"/>
      <c r="AZ45" s="163">
        <f t="shared" si="4"/>
        <v>0</v>
      </c>
      <c r="BA45" s="163">
        <f t="shared" si="0"/>
        <v>0</v>
      </c>
      <c r="BB45" s="52">
        <f t="shared" si="1"/>
        <v>0</v>
      </c>
    </row>
    <row r="46" spans="1:54" ht="12" customHeight="1" x14ac:dyDescent="0.25">
      <c r="A46" s="357"/>
      <c r="B46" s="137" t="str">
        <f>'taux cotisations'!B15</f>
        <v>Allocations familiales</v>
      </c>
      <c r="C46" s="441"/>
      <c r="D46" s="441"/>
      <c r="E46" s="441"/>
      <c r="F46" s="441"/>
      <c r="G46" s="441"/>
      <c r="H46" s="441"/>
      <c r="I46" s="441"/>
      <c r="J46" s="441"/>
      <c r="K46" s="441"/>
      <c r="L46" s="136"/>
      <c r="M46" s="136"/>
      <c r="N46" s="136"/>
      <c r="O46" s="136"/>
      <c r="P46" s="136"/>
      <c r="Q46" s="405"/>
      <c r="R46" s="406"/>
      <c r="S46" s="406"/>
      <c r="T46" s="407"/>
      <c r="U46" s="136"/>
      <c r="V46" s="136"/>
      <c r="W46" s="136"/>
      <c r="X46" s="136"/>
      <c r="Y46" s="415"/>
      <c r="Z46" s="136"/>
      <c r="AA46" s="136"/>
      <c r="AB46" s="146"/>
      <c r="AC46" s="416"/>
      <c r="AD46" s="136"/>
      <c r="AE46" s="136"/>
      <c r="AF46" s="136"/>
      <c r="AG46" s="471">
        <f>Q40</f>
        <v>0</v>
      </c>
      <c r="AH46" s="400">
        <f>'taux cotisations'!D15</f>
        <v>5.2500000000000005E-2</v>
      </c>
      <c r="AI46" s="401">
        <f t="shared" si="6"/>
        <v>0</v>
      </c>
      <c r="AJ46" s="657">
        <f t="shared" si="3"/>
        <v>44214</v>
      </c>
      <c r="AK46" s="657"/>
      <c r="AL46" s="657"/>
      <c r="AM46" s="657"/>
      <c r="AN46" s="657"/>
      <c r="AO46" s="658"/>
      <c r="AP46" s="647"/>
      <c r="AQ46" s="647"/>
      <c r="AR46" s="647"/>
      <c r="AS46" s="647"/>
      <c r="AT46" s="647"/>
      <c r="AU46" s="647"/>
      <c r="AV46" s="454"/>
      <c r="AW46" s="659"/>
      <c r="AX46" s="660"/>
      <c r="AY46" s="661"/>
      <c r="AZ46" s="163">
        <f t="shared" si="4"/>
        <v>0</v>
      </c>
      <c r="BA46" s="163">
        <f t="shared" si="0"/>
        <v>0</v>
      </c>
      <c r="BB46" s="52">
        <f t="shared" si="1"/>
        <v>0</v>
      </c>
    </row>
    <row r="47" spans="1:54" ht="12" customHeight="1" x14ac:dyDescent="0.25">
      <c r="A47" s="357"/>
      <c r="B47" s="137" t="str">
        <f>'taux cotisations'!B16</f>
        <v>Accident du travail</v>
      </c>
      <c r="C47" s="441"/>
      <c r="D47" s="441"/>
      <c r="E47" s="441"/>
      <c r="F47" s="441"/>
      <c r="G47" s="441"/>
      <c r="H47" s="441"/>
      <c r="I47" s="441"/>
      <c r="J47" s="441"/>
      <c r="K47" s="441"/>
      <c r="L47" s="136"/>
      <c r="M47" s="136"/>
      <c r="N47" s="136"/>
      <c r="O47" s="136"/>
      <c r="P47" s="136"/>
      <c r="Q47" s="405"/>
      <c r="R47" s="406"/>
      <c r="S47" s="406"/>
      <c r="T47" s="407"/>
      <c r="U47" s="136"/>
      <c r="V47" s="136"/>
      <c r="W47" s="136"/>
      <c r="X47" s="136"/>
      <c r="Y47" s="415"/>
      <c r="Z47" s="136"/>
      <c r="AA47" s="136"/>
      <c r="AB47" s="146"/>
      <c r="AC47" s="416"/>
      <c r="AD47" s="136"/>
      <c r="AE47" s="136"/>
      <c r="AF47" s="136"/>
      <c r="AG47" s="471">
        <f>Q40</f>
        <v>0</v>
      </c>
      <c r="AH47" s="400">
        <f>'taux cotisations'!D16</f>
        <v>0.01</v>
      </c>
      <c r="AI47" s="401">
        <f t="shared" si="6"/>
        <v>0</v>
      </c>
      <c r="AJ47" s="657">
        <f t="shared" si="3"/>
        <v>44215</v>
      </c>
      <c r="AK47" s="657"/>
      <c r="AL47" s="657"/>
      <c r="AM47" s="657"/>
      <c r="AN47" s="657"/>
      <c r="AO47" s="658"/>
      <c r="AP47" s="647"/>
      <c r="AQ47" s="647"/>
      <c r="AR47" s="647"/>
      <c r="AS47" s="647"/>
      <c r="AT47" s="647"/>
      <c r="AU47" s="647"/>
      <c r="AV47" s="454"/>
      <c r="AW47" s="659"/>
      <c r="AX47" s="660"/>
      <c r="AY47" s="661"/>
      <c r="AZ47" s="163">
        <f t="shared" si="4"/>
        <v>0</v>
      </c>
      <c r="BA47" s="163">
        <f t="shared" si="0"/>
        <v>0</v>
      </c>
      <c r="BB47" s="52">
        <f t="shared" si="1"/>
        <v>0</v>
      </c>
    </row>
    <row r="48" spans="1:54" ht="12" customHeight="1" x14ac:dyDescent="0.25">
      <c r="A48" s="357"/>
      <c r="B48" s="442" t="str">
        <f>'taux cotisations'!B17</f>
        <v>FNAL</v>
      </c>
      <c r="C48" s="443"/>
      <c r="D48" s="443"/>
      <c r="E48" s="443"/>
      <c r="F48" s="443"/>
      <c r="G48" s="443"/>
      <c r="H48" s="443"/>
      <c r="I48" s="443"/>
      <c r="J48" s="443"/>
      <c r="K48" s="443"/>
      <c r="L48" s="417"/>
      <c r="M48" s="54"/>
      <c r="N48" s="54"/>
      <c r="O48" s="54"/>
      <c r="P48" s="54"/>
      <c r="Q48" s="408"/>
      <c r="R48" s="409"/>
      <c r="S48" s="409"/>
      <c r="T48" s="410"/>
      <c r="U48" s="417"/>
      <c r="V48" s="417"/>
      <c r="W48" s="417"/>
      <c r="X48" s="417"/>
      <c r="Y48" s="411"/>
      <c r="Z48" s="412"/>
      <c r="AA48" s="413"/>
      <c r="AB48" s="414"/>
      <c r="AC48" s="727"/>
      <c r="AD48" s="735"/>
      <c r="AE48" s="735"/>
      <c r="AF48" s="735"/>
      <c r="AG48" s="471">
        <f>Q40</f>
        <v>0</v>
      </c>
      <c r="AH48" s="400">
        <f>'taux cotisations'!D17</f>
        <v>1E-3</v>
      </c>
      <c r="AI48" s="401">
        <f t="shared" si="6"/>
        <v>0</v>
      </c>
      <c r="AJ48" s="657">
        <f t="shared" si="3"/>
        <v>44216</v>
      </c>
      <c r="AK48" s="657"/>
      <c r="AL48" s="657"/>
      <c r="AM48" s="657"/>
      <c r="AN48" s="657"/>
      <c r="AO48" s="658"/>
      <c r="AP48" s="647"/>
      <c r="AQ48" s="647"/>
      <c r="AR48" s="647"/>
      <c r="AS48" s="647"/>
      <c r="AT48" s="647"/>
      <c r="AU48" s="647"/>
      <c r="AV48" s="454"/>
      <c r="AW48" s="659"/>
      <c r="AX48" s="660"/>
      <c r="AY48" s="661"/>
      <c r="AZ48" s="163">
        <f t="shared" si="4"/>
        <v>0</v>
      </c>
      <c r="BA48" s="163">
        <f t="shared" si="0"/>
        <v>0</v>
      </c>
      <c r="BB48" s="52">
        <f t="shared" si="1"/>
        <v>0</v>
      </c>
    </row>
    <row r="49" spans="1:54" ht="12" customHeight="1" x14ac:dyDescent="0.25">
      <c r="A49" s="444"/>
      <c r="B49" s="137" t="str">
        <f>'taux cotisations'!B18</f>
        <v>Contrib. Solidarité pour l'Autonomie (CSA)</v>
      </c>
      <c r="C49" s="137"/>
      <c r="D49" s="137"/>
      <c r="E49" s="137"/>
      <c r="F49" s="137"/>
      <c r="G49" s="137"/>
      <c r="H49" s="137"/>
      <c r="I49" s="137"/>
      <c r="J49" s="137"/>
      <c r="K49" s="137"/>
      <c r="L49" s="54"/>
      <c r="M49" s="54"/>
      <c r="N49" s="54"/>
      <c r="O49" s="54"/>
      <c r="P49" s="54"/>
      <c r="Q49" s="408"/>
      <c r="R49" s="409"/>
      <c r="S49" s="409"/>
      <c r="T49" s="410"/>
      <c r="U49" s="417"/>
      <c r="V49" s="417"/>
      <c r="W49" s="417"/>
      <c r="X49" s="417"/>
      <c r="Y49" s="411"/>
      <c r="Z49" s="412"/>
      <c r="AA49" s="413"/>
      <c r="AB49" s="414"/>
      <c r="AC49" s="727"/>
      <c r="AD49" s="735"/>
      <c r="AE49" s="735"/>
      <c r="AF49" s="735"/>
      <c r="AG49" s="471">
        <f>Q40</f>
        <v>0</v>
      </c>
      <c r="AH49" s="400">
        <f>'taux cotisations'!D18</f>
        <v>3.0000000000000001E-3</v>
      </c>
      <c r="AI49" s="401">
        <f t="shared" si="6"/>
        <v>0</v>
      </c>
      <c r="AJ49" s="657">
        <f t="shared" si="3"/>
        <v>44217</v>
      </c>
      <c r="AK49" s="657"/>
      <c r="AL49" s="657"/>
      <c r="AM49" s="657"/>
      <c r="AN49" s="657"/>
      <c r="AO49" s="658"/>
      <c r="AP49" s="647"/>
      <c r="AQ49" s="647"/>
      <c r="AR49" s="647"/>
      <c r="AS49" s="647"/>
      <c r="AT49" s="647"/>
      <c r="AU49" s="647"/>
      <c r="AV49" s="454"/>
      <c r="AW49" s="659"/>
      <c r="AX49" s="660"/>
      <c r="AY49" s="661"/>
      <c r="AZ49" s="163">
        <f t="shared" si="4"/>
        <v>0</v>
      </c>
      <c r="BA49" s="163">
        <f t="shared" si="0"/>
        <v>0</v>
      </c>
      <c r="BB49" s="52">
        <f t="shared" si="1"/>
        <v>0</v>
      </c>
    </row>
    <row r="50" spans="1:54" ht="12" customHeight="1" x14ac:dyDescent="0.25">
      <c r="A50" s="371"/>
      <c r="B50" s="137" t="str">
        <f>'taux cotisations'!B29</f>
        <v>Assurance chômage</v>
      </c>
      <c r="C50" s="441"/>
      <c r="D50" s="441"/>
      <c r="E50" s="441"/>
      <c r="F50" s="441"/>
      <c r="G50" s="441"/>
      <c r="H50" s="441"/>
      <c r="I50" s="441"/>
      <c r="J50" s="441"/>
      <c r="K50" s="441"/>
      <c r="L50" s="136"/>
      <c r="M50" s="136"/>
      <c r="N50" s="136"/>
      <c r="O50" s="136"/>
      <c r="P50" s="136"/>
      <c r="Q50" s="405"/>
      <c r="R50" s="406"/>
      <c r="S50" s="406"/>
      <c r="T50" s="407"/>
      <c r="U50" s="136"/>
      <c r="V50" s="136"/>
      <c r="W50" s="136"/>
      <c r="X50" s="136"/>
      <c r="Y50" s="415"/>
      <c r="Z50" s="136"/>
      <c r="AA50" s="136"/>
      <c r="AB50" s="146"/>
      <c r="AC50" s="136"/>
      <c r="AD50" s="136"/>
      <c r="AE50" s="136"/>
      <c r="AF50" s="136"/>
      <c r="AG50" s="471">
        <f>Q40</f>
        <v>0</v>
      </c>
      <c r="AH50" s="400">
        <f>'taux cotisations'!D29</f>
        <v>4.0500000000000001E-2</v>
      </c>
      <c r="AI50" s="401">
        <f t="shared" si="6"/>
        <v>0</v>
      </c>
      <c r="AJ50" s="657">
        <f t="shared" si="3"/>
        <v>44218</v>
      </c>
      <c r="AK50" s="657"/>
      <c r="AL50" s="657"/>
      <c r="AM50" s="657"/>
      <c r="AN50" s="657"/>
      <c r="AO50" s="658"/>
      <c r="AP50" s="647"/>
      <c r="AQ50" s="647"/>
      <c r="AR50" s="647"/>
      <c r="AS50" s="647"/>
      <c r="AT50" s="647"/>
      <c r="AU50" s="647"/>
      <c r="AV50" s="454"/>
      <c r="AW50" s="659"/>
      <c r="AX50" s="660"/>
      <c r="AY50" s="661"/>
      <c r="AZ50" s="163">
        <f t="shared" si="4"/>
        <v>0</v>
      </c>
      <c r="BA50" s="163">
        <f t="shared" si="0"/>
        <v>0</v>
      </c>
      <c r="BB50" s="52">
        <f t="shared" si="1"/>
        <v>0</v>
      </c>
    </row>
    <row r="51" spans="1:54" ht="12" customHeight="1" x14ac:dyDescent="0.25">
      <c r="A51" s="371"/>
      <c r="B51" s="137" t="str">
        <f>'taux cotisations'!B28</f>
        <v>Contribution au dialogue social</v>
      </c>
      <c r="C51" s="441"/>
      <c r="D51" s="441"/>
      <c r="E51" s="441"/>
      <c r="F51" s="441"/>
      <c r="G51" s="441"/>
      <c r="H51" s="441"/>
      <c r="I51" s="441"/>
      <c r="J51" s="441"/>
      <c r="K51" s="441"/>
      <c r="L51" s="136"/>
      <c r="M51" s="136"/>
      <c r="N51" s="136"/>
      <c r="O51" s="136"/>
      <c r="P51" s="136"/>
      <c r="Q51" s="405"/>
      <c r="R51" s="406"/>
      <c r="S51" s="406"/>
      <c r="T51" s="407"/>
      <c r="U51" s="136"/>
      <c r="V51" s="136"/>
      <c r="W51" s="136"/>
      <c r="X51" s="136"/>
      <c r="Y51" s="415"/>
      <c r="Z51" s="136"/>
      <c r="AA51" s="136"/>
      <c r="AB51" s="146"/>
      <c r="AC51" s="136"/>
      <c r="AD51" s="136"/>
      <c r="AE51" s="136"/>
      <c r="AF51" s="136"/>
      <c r="AG51" s="471">
        <f>Q40</f>
        <v>0</v>
      </c>
      <c r="AH51" s="400">
        <f>'taux cotisations'!D28</f>
        <v>1.6000000000000001E-4</v>
      </c>
      <c r="AI51" s="401">
        <f t="shared" si="6"/>
        <v>0</v>
      </c>
      <c r="AJ51" s="657">
        <f t="shared" si="3"/>
        <v>44219</v>
      </c>
      <c r="AK51" s="657"/>
      <c r="AL51" s="657"/>
      <c r="AM51" s="657"/>
      <c r="AN51" s="657"/>
      <c r="AO51" s="658"/>
      <c r="AP51" s="647"/>
      <c r="AQ51" s="647"/>
      <c r="AR51" s="647"/>
      <c r="AS51" s="647"/>
      <c r="AT51" s="647"/>
      <c r="AU51" s="647"/>
      <c r="AV51" s="454"/>
      <c r="AW51" s="659"/>
      <c r="AX51" s="660"/>
      <c r="AY51" s="661"/>
      <c r="AZ51" s="163">
        <f t="shared" si="4"/>
        <v>0</v>
      </c>
      <c r="BA51" s="163">
        <f t="shared" si="0"/>
        <v>0</v>
      </c>
      <c r="BB51" s="52">
        <f t="shared" si="1"/>
        <v>0</v>
      </c>
    </row>
    <row r="52" spans="1:54" ht="12" customHeight="1" x14ac:dyDescent="0.25">
      <c r="A52" s="380"/>
      <c r="B52" s="137" t="str">
        <f>'taux cotisations'!B19</f>
        <v>CSG non déductible</v>
      </c>
      <c r="C52" s="137"/>
      <c r="D52" s="137"/>
      <c r="E52" s="137"/>
      <c r="F52" s="137"/>
      <c r="G52" s="137"/>
      <c r="H52" s="137"/>
      <c r="I52" s="137"/>
      <c r="J52" s="137"/>
      <c r="K52" s="137"/>
      <c r="L52" s="54"/>
      <c r="M52" s="54"/>
      <c r="N52" s="54"/>
      <c r="O52" s="54"/>
      <c r="P52" s="54"/>
      <c r="Q52" s="729">
        <f>$Y$39*0.9825</f>
        <v>0</v>
      </c>
      <c r="R52" s="730"/>
      <c r="S52" s="730"/>
      <c r="T52" s="731"/>
      <c r="U52" s="732">
        <f>'taux cotisations'!$C$19</f>
        <v>2.4E-2</v>
      </c>
      <c r="V52" s="733"/>
      <c r="W52" s="733"/>
      <c r="X52" s="734"/>
      <c r="Y52" s="418"/>
      <c r="Z52" s="419"/>
      <c r="AA52" s="419"/>
      <c r="AB52" s="420"/>
      <c r="AC52" s="727">
        <f>Q52*U52</f>
        <v>0</v>
      </c>
      <c r="AD52" s="735"/>
      <c r="AE52" s="735"/>
      <c r="AF52" s="735"/>
      <c r="AG52" s="421"/>
      <c r="AH52" s="422"/>
      <c r="AI52" s="402"/>
      <c r="AJ52" s="657">
        <f t="shared" si="3"/>
        <v>44220</v>
      </c>
      <c r="AK52" s="657"/>
      <c r="AL52" s="657"/>
      <c r="AM52" s="657"/>
      <c r="AN52" s="657"/>
      <c r="AO52" s="658"/>
      <c r="AP52" s="647"/>
      <c r="AQ52" s="647"/>
      <c r="AR52" s="647"/>
      <c r="AS52" s="647"/>
      <c r="AT52" s="647"/>
      <c r="AU52" s="647"/>
      <c r="AV52" s="454"/>
      <c r="AW52" s="659"/>
      <c r="AX52" s="660"/>
      <c r="AY52" s="661"/>
      <c r="AZ52" s="163">
        <f t="shared" si="4"/>
        <v>0</v>
      </c>
      <c r="BA52" s="163">
        <f t="shared" si="0"/>
        <v>0</v>
      </c>
      <c r="BB52" s="52">
        <f t="shared" si="1"/>
        <v>0</v>
      </c>
    </row>
    <row r="53" spans="1:54" ht="12" customHeight="1" x14ac:dyDescent="0.25">
      <c r="A53" s="357"/>
      <c r="B53" s="137" t="str">
        <f>'taux cotisations'!B20</f>
        <v>RDS non déductible</v>
      </c>
      <c r="C53" s="137"/>
      <c r="D53" s="137"/>
      <c r="E53" s="137"/>
      <c r="F53" s="137"/>
      <c r="G53" s="137"/>
      <c r="H53" s="137"/>
      <c r="I53" s="137"/>
      <c r="J53" s="137"/>
      <c r="K53" s="137"/>
      <c r="L53" s="54"/>
      <c r="M53" s="54"/>
      <c r="N53" s="54"/>
      <c r="O53" s="54"/>
      <c r="P53" s="54"/>
      <c r="Q53" s="729">
        <f>$Y$39*0.9825</f>
        <v>0</v>
      </c>
      <c r="R53" s="730"/>
      <c r="S53" s="730"/>
      <c r="T53" s="731"/>
      <c r="U53" s="732">
        <f>'taux cotisations'!$C$20</f>
        <v>5.0000000000000001E-3</v>
      </c>
      <c r="V53" s="733"/>
      <c r="W53" s="733"/>
      <c r="X53" s="734"/>
      <c r="Y53" s="418"/>
      <c r="Z53" s="419"/>
      <c r="AA53" s="419"/>
      <c r="AB53" s="420"/>
      <c r="AC53" s="727">
        <f>Q53*U53</f>
        <v>0</v>
      </c>
      <c r="AD53" s="735"/>
      <c r="AE53" s="735"/>
      <c r="AF53" s="735"/>
      <c r="AG53" s="421"/>
      <c r="AH53" s="422"/>
      <c r="AI53" s="402"/>
      <c r="AJ53" s="657">
        <f t="shared" si="3"/>
        <v>44221</v>
      </c>
      <c r="AK53" s="657"/>
      <c r="AL53" s="657"/>
      <c r="AM53" s="657"/>
      <c r="AN53" s="657"/>
      <c r="AO53" s="658"/>
      <c r="AP53" s="647"/>
      <c r="AQ53" s="647"/>
      <c r="AR53" s="647"/>
      <c r="AS53" s="647"/>
      <c r="AT53" s="647"/>
      <c r="AU53" s="647"/>
      <c r="AV53" s="454"/>
      <c r="AW53" s="659"/>
      <c r="AX53" s="660"/>
      <c r="AY53" s="661"/>
      <c r="AZ53" s="163">
        <f t="shared" si="4"/>
        <v>0</v>
      </c>
      <c r="BA53" s="163">
        <f t="shared" si="0"/>
        <v>0</v>
      </c>
      <c r="BB53" s="52">
        <f t="shared" si="1"/>
        <v>0</v>
      </c>
    </row>
    <row r="54" spans="1:54" ht="12" customHeight="1" x14ac:dyDescent="0.25">
      <c r="A54" s="415"/>
      <c r="B54" s="137" t="str">
        <f>'taux cotisations'!B21</f>
        <v>CSG déductible de l'impôt sur le revenu</v>
      </c>
      <c r="C54" s="137"/>
      <c r="D54" s="137"/>
      <c r="E54" s="137"/>
      <c r="F54" s="137"/>
      <c r="G54" s="137"/>
      <c r="H54" s="137"/>
      <c r="I54" s="137"/>
      <c r="J54" s="137"/>
      <c r="K54" s="137"/>
      <c r="L54" s="54"/>
      <c r="M54" s="54"/>
      <c r="N54" s="54"/>
      <c r="O54" s="54"/>
      <c r="P54" s="54"/>
      <c r="Q54" s="723">
        <f>$Y$39*0.9825</f>
        <v>0</v>
      </c>
      <c r="R54" s="724"/>
      <c r="S54" s="724"/>
      <c r="T54" s="725"/>
      <c r="U54" s="726">
        <f>'taux cotisations'!$C$21</f>
        <v>6.8000000000000005E-2</v>
      </c>
      <c r="V54" s="726"/>
      <c r="W54" s="726"/>
      <c r="X54" s="726"/>
      <c r="Y54" s="418"/>
      <c r="Z54" s="419"/>
      <c r="AA54" s="419"/>
      <c r="AB54" s="420"/>
      <c r="AC54" s="727">
        <f>Q54*U54</f>
        <v>0</v>
      </c>
      <c r="AD54" s="727"/>
      <c r="AE54" s="727"/>
      <c r="AF54" s="728"/>
      <c r="AG54" s="421"/>
      <c r="AH54" s="422"/>
      <c r="AI54" s="402"/>
      <c r="AJ54" s="657">
        <f t="shared" si="3"/>
        <v>44222</v>
      </c>
      <c r="AK54" s="657"/>
      <c r="AL54" s="657"/>
      <c r="AM54" s="657"/>
      <c r="AN54" s="657"/>
      <c r="AO54" s="658"/>
      <c r="AP54" s="647"/>
      <c r="AQ54" s="647"/>
      <c r="AR54" s="647"/>
      <c r="AS54" s="647"/>
      <c r="AT54" s="647"/>
      <c r="AU54" s="647"/>
      <c r="AV54" s="454"/>
      <c r="AW54" s="659"/>
      <c r="AX54" s="660"/>
      <c r="AY54" s="661"/>
      <c r="AZ54" s="163">
        <f t="shared" si="4"/>
        <v>0</v>
      </c>
      <c r="BA54" s="163">
        <f t="shared" si="0"/>
        <v>0</v>
      </c>
      <c r="BB54" s="52">
        <f t="shared" si="1"/>
        <v>0</v>
      </c>
    </row>
    <row r="55" spans="1:54" ht="12" customHeight="1" thickBot="1" x14ac:dyDescent="0.3">
      <c r="A55" s="415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423"/>
      <c r="R55" s="136"/>
      <c r="S55" s="136"/>
      <c r="T55" s="424"/>
      <c r="U55" s="136"/>
      <c r="V55" s="136"/>
      <c r="W55" s="136"/>
      <c r="X55" s="136"/>
      <c r="Y55" s="415"/>
      <c r="Z55" s="136"/>
      <c r="AA55" s="136"/>
      <c r="AB55" s="146"/>
      <c r="AC55" s="136"/>
      <c r="AD55" s="136"/>
      <c r="AE55" s="136"/>
      <c r="AF55" s="136"/>
      <c r="AG55" s="347"/>
      <c r="AH55" s="422"/>
      <c r="AI55" s="402"/>
      <c r="AJ55" s="657">
        <f t="shared" si="3"/>
        <v>44223</v>
      </c>
      <c r="AK55" s="657"/>
      <c r="AL55" s="657"/>
      <c r="AM55" s="657"/>
      <c r="AN55" s="657"/>
      <c r="AO55" s="658"/>
      <c r="AP55" s="647"/>
      <c r="AQ55" s="647"/>
      <c r="AR55" s="647"/>
      <c r="AS55" s="647"/>
      <c r="AT55" s="647"/>
      <c r="AU55" s="647"/>
      <c r="AV55" s="454"/>
      <c r="AW55" s="659"/>
      <c r="AX55" s="660"/>
      <c r="AY55" s="661"/>
      <c r="AZ55" s="163">
        <f t="shared" si="4"/>
        <v>0</v>
      </c>
      <c r="BA55" s="163">
        <f t="shared" si="0"/>
        <v>0</v>
      </c>
      <c r="BB55" s="52">
        <f t="shared" si="1"/>
        <v>0</v>
      </c>
    </row>
    <row r="56" spans="1:54" ht="12" customHeight="1" thickTop="1" thickBot="1" x14ac:dyDescent="0.3">
      <c r="A56" s="736" t="s">
        <v>179</v>
      </c>
      <c r="B56" s="737"/>
      <c r="C56" s="737"/>
      <c r="D56" s="737"/>
      <c r="E56" s="737"/>
      <c r="F56" s="737"/>
      <c r="G56" s="737"/>
      <c r="H56" s="737"/>
      <c r="I56" s="737"/>
      <c r="J56" s="737"/>
      <c r="K56" s="737"/>
      <c r="L56" s="737"/>
      <c r="M56" s="737"/>
      <c r="N56" s="737"/>
      <c r="O56" s="737"/>
      <c r="P56" s="737"/>
      <c r="Q56" s="738" t="s">
        <v>63</v>
      </c>
      <c r="R56" s="738"/>
      <c r="S56" s="738"/>
      <c r="T56" s="738"/>
      <c r="U56" s="425"/>
      <c r="V56" s="426"/>
      <c r="W56" s="426"/>
      <c r="X56" s="426"/>
      <c r="Y56" s="427"/>
      <c r="Z56" s="428"/>
      <c r="AA56" s="428"/>
      <c r="AB56" s="429"/>
      <c r="AC56" s="739">
        <f>SUM(AC40+AC41+AC42+AC43+AC44+AC45+AC52+AC53+AC54)</f>
        <v>0</v>
      </c>
      <c r="AD56" s="739"/>
      <c r="AE56" s="739"/>
      <c r="AF56" s="739"/>
      <c r="AG56" s="430"/>
      <c r="AH56" s="431"/>
      <c r="AI56" s="432">
        <f>SUM(AI40:AI55)</f>
        <v>0</v>
      </c>
      <c r="AJ56" s="657">
        <f t="shared" si="3"/>
        <v>44224</v>
      </c>
      <c r="AK56" s="657"/>
      <c r="AL56" s="657"/>
      <c r="AM56" s="657"/>
      <c r="AN56" s="657"/>
      <c r="AO56" s="658"/>
      <c r="AP56" s="647"/>
      <c r="AQ56" s="647"/>
      <c r="AR56" s="647"/>
      <c r="AS56" s="647"/>
      <c r="AT56" s="647"/>
      <c r="AU56" s="647"/>
      <c r="AV56" s="454"/>
      <c r="AW56" s="659"/>
      <c r="AX56" s="660"/>
      <c r="AY56" s="661"/>
      <c r="AZ56" s="163">
        <f t="shared" si="4"/>
        <v>0</v>
      </c>
      <c r="BA56" s="163">
        <f t="shared" si="0"/>
        <v>0</v>
      </c>
      <c r="BB56" s="52">
        <f t="shared" si="1"/>
        <v>0</v>
      </c>
    </row>
    <row r="57" spans="1:54" ht="12" customHeight="1" thickTop="1" x14ac:dyDescent="0.25">
      <c r="A57" s="378" t="s">
        <v>64</v>
      </c>
      <c r="B57" s="167"/>
      <c r="C57" s="328"/>
      <c r="D57" s="328"/>
      <c r="E57" s="328"/>
      <c r="F57" s="328"/>
      <c r="G57" s="328"/>
      <c r="H57" s="328"/>
      <c r="I57" s="329"/>
      <c r="J57" s="329"/>
      <c r="K57" s="329"/>
      <c r="L57" s="168"/>
      <c r="M57" s="329" t="s">
        <v>65</v>
      </c>
      <c r="N57" s="328"/>
      <c r="O57" s="328"/>
      <c r="P57" s="328"/>
      <c r="Q57" s="748"/>
      <c r="R57" s="748"/>
      <c r="S57" s="748"/>
      <c r="T57" s="748"/>
      <c r="U57" s="867"/>
      <c r="V57" s="867"/>
      <c r="W57" s="867"/>
      <c r="X57" s="867"/>
      <c r="Y57" s="868">
        <f>Y39-AC56</f>
        <v>0</v>
      </c>
      <c r="Z57" s="868"/>
      <c r="AA57" s="868"/>
      <c r="AB57" s="868"/>
      <c r="AC57" s="869"/>
      <c r="AD57" s="869"/>
      <c r="AE57" s="869"/>
      <c r="AF57" s="869"/>
      <c r="AG57" s="347"/>
      <c r="AH57" s="342"/>
      <c r="AI57" s="342"/>
      <c r="AJ57" s="657">
        <f>AJ56+1</f>
        <v>44225</v>
      </c>
      <c r="AK57" s="657"/>
      <c r="AL57" s="657"/>
      <c r="AM57" s="657"/>
      <c r="AN57" s="657"/>
      <c r="AO57" s="658"/>
      <c r="AP57" s="647"/>
      <c r="AQ57" s="647"/>
      <c r="AR57" s="647"/>
      <c r="AS57" s="647"/>
      <c r="AT57" s="647"/>
      <c r="AU57" s="647"/>
      <c r="AV57" s="454"/>
      <c r="AW57" s="659"/>
      <c r="AX57" s="660"/>
      <c r="AY57" s="661"/>
      <c r="AZ57" s="163">
        <f t="shared" si="4"/>
        <v>0</v>
      </c>
      <c r="BA57" s="163">
        <f t="shared" si="0"/>
        <v>0</v>
      </c>
      <c r="BB57" s="52">
        <f t="shared" si="1"/>
        <v>0</v>
      </c>
    </row>
    <row r="58" spans="1:54" ht="12" customHeight="1" x14ac:dyDescent="0.25">
      <c r="A58" s="377"/>
      <c r="B58" s="169"/>
      <c r="C58" s="161"/>
      <c r="D58" s="161"/>
      <c r="E58" s="161"/>
      <c r="F58" s="161"/>
      <c r="G58" s="161"/>
      <c r="H58" s="161"/>
      <c r="I58" s="161"/>
      <c r="J58" s="161"/>
      <c r="K58" s="161"/>
      <c r="L58" s="116"/>
      <c r="M58" s="116"/>
      <c r="N58" s="116"/>
      <c r="O58" s="116"/>
      <c r="P58" s="116"/>
      <c r="Q58" s="379"/>
      <c r="R58" s="170"/>
      <c r="S58" s="170"/>
      <c r="T58" s="171"/>
      <c r="U58" s="379"/>
      <c r="V58" s="170"/>
      <c r="W58" s="170"/>
      <c r="X58" s="171"/>
      <c r="Y58" s="170"/>
      <c r="Z58" s="170"/>
      <c r="AA58" s="170"/>
      <c r="AB58" s="164"/>
      <c r="AC58" s="346"/>
      <c r="AD58" s="162"/>
      <c r="AE58" s="162"/>
      <c r="AF58" s="172"/>
      <c r="AG58" s="350"/>
      <c r="AH58" s="348"/>
      <c r="AI58" s="351"/>
      <c r="AJ58" s="657">
        <f t="shared" si="3"/>
        <v>44226</v>
      </c>
      <c r="AK58" s="657"/>
      <c r="AL58" s="657"/>
      <c r="AM58" s="657"/>
      <c r="AN58" s="657"/>
      <c r="AO58" s="658"/>
      <c r="AP58" s="647"/>
      <c r="AQ58" s="647"/>
      <c r="AR58" s="647"/>
      <c r="AS58" s="647"/>
      <c r="AT58" s="647"/>
      <c r="AU58" s="647"/>
      <c r="AV58" s="454"/>
      <c r="AW58" s="659"/>
      <c r="AX58" s="660"/>
      <c r="AY58" s="661"/>
      <c r="AZ58" s="163">
        <f t="shared" si="4"/>
        <v>0</v>
      </c>
      <c r="BA58" s="163">
        <f t="shared" si="0"/>
        <v>0</v>
      </c>
      <c r="BB58" s="52">
        <f t="shared" si="1"/>
        <v>0</v>
      </c>
    </row>
    <row r="59" spans="1:54" ht="12" customHeight="1" x14ac:dyDescent="0.25">
      <c r="A59" s="554" t="s">
        <v>220</v>
      </c>
      <c r="B59"/>
      <c r="C59"/>
      <c r="D59"/>
      <c r="E59"/>
      <c r="F59"/>
      <c r="G59"/>
      <c r="H59"/>
      <c r="I59"/>
      <c r="J59"/>
      <c r="K59" s="555"/>
      <c r="L59" s="556"/>
      <c r="M59" s="556"/>
      <c r="N59" s="556"/>
      <c r="O59" s="556"/>
      <c r="P59" s="556"/>
      <c r="Q59" s="557"/>
      <c r="R59" s="556"/>
      <c r="S59" s="556"/>
      <c r="T59" s="556"/>
      <c r="U59" s="565"/>
      <c r="V59" s="324"/>
      <c r="W59" s="324"/>
      <c r="X59" s="570"/>
      <c r="Y59" s="174"/>
      <c r="Z59" s="566" t="s">
        <v>66</v>
      </c>
      <c r="AA59" s="173"/>
      <c r="AB59" s="164"/>
      <c r="AC59" s="346"/>
      <c r="AD59" s="162"/>
      <c r="AE59" s="162"/>
      <c r="AF59" s="172"/>
      <c r="AG59" s="352"/>
      <c r="AH59" s="349"/>
      <c r="AI59" s="353"/>
      <c r="AJ59" s="657">
        <f t="shared" si="3"/>
        <v>44227</v>
      </c>
      <c r="AK59" s="657"/>
      <c r="AL59" s="657"/>
      <c r="AM59" s="657"/>
      <c r="AN59" s="657"/>
      <c r="AO59" s="658"/>
      <c r="AP59" s="647"/>
      <c r="AQ59" s="647"/>
      <c r="AR59" s="647"/>
      <c r="AS59" s="647"/>
      <c r="AT59" s="647"/>
      <c r="AU59" s="647"/>
      <c r="AV59" s="454"/>
      <c r="AW59" s="830"/>
      <c r="AX59" s="831"/>
      <c r="AY59" s="832"/>
      <c r="AZ59" s="163">
        <f t="shared" si="4"/>
        <v>0</v>
      </c>
      <c r="BA59" s="163">
        <f t="shared" si="0"/>
        <v>0</v>
      </c>
      <c r="BB59" s="52">
        <f t="shared" si="1"/>
        <v>0</v>
      </c>
    </row>
    <row r="60" spans="1:54" ht="2.25" customHeight="1" x14ac:dyDescent="0.25">
      <c r="A60" s="554"/>
      <c r="B60"/>
      <c r="C60"/>
      <c r="D60"/>
      <c r="E60"/>
      <c r="F60"/>
      <c r="G60"/>
      <c r="H60"/>
      <c r="I60"/>
      <c r="J60"/>
      <c r="K60" s="556"/>
      <c r="L60" s="556"/>
      <c r="M60" s="556"/>
      <c r="N60" s="556"/>
      <c r="O60" s="556"/>
      <c r="P60" s="556"/>
      <c r="Q60" s="557"/>
      <c r="R60" s="556"/>
      <c r="S60" s="556"/>
      <c r="T60" s="556"/>
      <c r="U60" s="565"/>
      <c r="V60" s="324"/>
      <c r="W60" s="324"/>
      <c r="X60" s="570"/>
      <c r="Y60" s="174"/>
      <c r="Z60" s="175"/>
      <c r="AA60" s="175"/>
      <c r="AB60" s="176"/>
      <c r="AC60" s="381"/>
      <c r="AD60" s="177"/>
      <c r="AE60" s="177"/>
      <c r="AF60" s="341"/>
      <c r="AG60" s="354"/>
      <c r="AH60" s="349"/>
      <c r="AI60" s="353"/>
      <c r="AJ60" s="743"/>
      <c r="AK60" s="743"/>
      <c r="AL60" s="743"/>
      <c r="AM60" s="743"/>
      <c r="AN60" s="743"/>
      <c r="AO60" s="744"/>
      <c r="AP60" s="742"/>
      <c r="AQ60" s="742"/>
      <c r="AR60" s="742"/>
      <c r="AS60" s="178"/>
      <c r="AT60" s="179"/>
      <c r="AU60" s="330"/>
      <c r="AV60" s="330"/>
      <c r="AW60" s="178"/>
      <c r="AX60" s="179"/>
      <c r="AY60" s="330"/>
      <c r="AZ60" s="163">
        <f>SUM(AP60,AS60,AW60)</f>
        <v>0</v>
      </c>
      <c r="BA60" s="163"/>
      <c r="BB60" s="52">
        <f t="shared" si="1"/>
        <v>0</v>
      </c>
    </row>
    <row r="61" spans="1:54" ht="12" customHeight="1" x14ac:dyDescent="0.25">
      <c r="A61" s="554" t="s">
        <v>67</v>
      </c>
      <c r="B61"/>
      <c r="C61"/>
      <c r="D61"/>
      <c r="E61"/>
      <c r="F61"/>
      <c r="G61"/>
      <c r="H61"/>
      <c r="I61"/>
      <c r="J61"/>
      <c r="K61" s="556"/>
      <c r="L61" s="558"/>
      <c r="M61" s="556"/>
      <c r="N61" s="556"/>
      <c r="O61" s="556"/>
      <c r="P61" s="556"/>
      <c r="Q61" s="751">
        <f>IF(Identification!BC19="OUI",Y39*'taux cotisations'!C36*'taux cotisations'!E37,Y39*'taux cotisations'!C36*'taux cotisations'!E36)</f>
        <v>0</v>
      </c>
      <c r="R61" s="752"/>
      <c r="S61" s="752"/>
      <c r="T61" s="752"/>
      <c r="U61" s="567"/>
      <c r="V61" s="325"/>
      <c r="W61" s="568"/>
      <c r="X61" s="571"/>
      <c r="Y61" s="568"/>
      <c r="Z61" s="323"/>
      <c r="AA61" s="188"/>
      <c r="AB61" s="164"/>
      <c r="AC61" s="748"/>
      <c r="AD61" s="748"/>
      <c r="AE61" s="748"/>
      <c r="AF61" s="748"/>
      <c r="AG61" s="180"/>
      <c r="AH61" s="181"/>
      <c r="AI61" s="182"/>
      <c r="AJ61" s="182"/>
      <c r="AK61" s="182"/>
      <c r="AL61" s="182"/>
      <c r="AM61" s="182"/>
      <c r="AN61" s="182"/>
      <c r="AO61" s="182"/>
      <c r="AP61" s="741">
        <f>SUM(AP29:AR59)</f>
        <v>0</v>
      </c>
      <c r="AQ61" s="741"/>
      <c r="AR61" s="741"/>
      <c r="AS61" s="741">
        <f>SUM(AS29:AU60)</f>
        <v>0</v>
      </c>
      <c r="AT61" s="741"/>
      <c r="AU61" s="741"/>
      <c r="AV61" s="183">
        <f>SUM(AV29:AV59)</f>
        <v>0</v>
      </c>
      <c r="AW61" s="818">
        <f>SUM(AW29:AY59)</f>
        <v>0</v>
      </c>
      <c r="AX61" s="819"/>
      <c r="AY61" s="820"/>
      <c r="AZ61" s="88"/>
      <c r="BA61" s="88"/>
    </row>
    <row r="62" spans="1:54" ht="4.5" customHeight="1" x14ac:dyDescent="0.25">
      <c r="A62" s="554"/>
      <c r="B62"/>
      <c r="C62"/>
      <c r="D62"/>
      <c r="E62"/>
      <c r="F62"/>
      <c r="G62"/>
      <c r="H62"/>
      <c r="I62"/>
      <c r="J62"/>
      <c r="K62" s="556"/>
      <c r="L62" s="558"/>
      <c r="M62" s="556"/>
      <c r="N62" s="556"/>
      <c r="O62" s="556"/>
      <c r="P62" s="556"/>
      <c r="Q62" s="559"/>
      <c r="R62" s="560"/>
      <c r="S62" s="560"/>
      <c r="T62" s="560"/>
      <c r="U62" s="567"/>
      <c r="V62" s="325"/>
      <c r="W62" s="323"/>
      <c r="X62" s="572"/>
      <c r="Y62" s="323"/>
      <c r="Z62" s="323"/>
      <c r="AA62" s="188"/>
      <c r="AB62" s="171"/>
      <c r="AC62" s="379"/>
      <c r="AD62" s="170"/>
      <c r="AE62" s="170"/>
      <c r="AF62" s="184"/>
      <c r="AG62" s="180"/>
      <c r="AH62" s="182"/>
      <c r="AI62" s="182"/>
      <c r="AJ62" s="182"/>
      <c r="AK62" s="182"/>
      <c r="AL62" s="182"/>
      <c r="AM62" s="182"/>
      <c r="AN62" s="182"/>
      <c r="AO62" s="182"/>
      <c r="AP62" s="185"/>
      <c r="AQ62" s="186"/>
      <c r="AR62" s="187"/>
      <c r="AS62" s="185"/>
      <c r="AT62" s="186"/>
      <c r="AU62" s="187"/>
      <c r="AV62" s="187"/>
      <c r="AW62" s="185"/>
      <c r="AX62" s="186"/>
      <c r="AY62" s="187"/>
      <c r="AZ62" s="88"/>
      <c r="BA62" s="88"/>
    </row>
    <row r="63" spans="1:54" ht="12" customHeight="1" x14ac:dyDescent="0.25">
      <c r="A63" s="561" t="s">
        <v>221</v>
      </c>
      <c r="B63"/>
      <c r="C63"/>
      <c r="D63"/>
      <c r="E63"/>
      <c r="F63"/>
      <c r="G63"/>
      <c r="H63"/>
      <c r="I63"/>
      <c r="J63"/>
      <c r="K63" s="556"/>
      <c r="L63" s="558"/>
      <c r="M63" s="556"/>
      <c r="N63" s="556"/>
      <c r="O63" s="556"/>
      <c r="P63" s="556"/>
      <c r="Q63" s="751">
        <f>IF(Identification!BC19="OUI",Y39*'taux cotisations'!C38*'taux cotisations'!E37,Y39*'taux cotisations'!C37*'taux cotisations'!E36)</f>
        <v>0</v>
      </c>
      <c r="R63" s="752"/>
      <c r="S63" s="752"/>
      <c r="T63" s="752"/>
      <c r="U63" s="567"/>
      <c r="V63" s="325"/>
      <c r="W63" s="568"/>
      <c r="X63" s="571"/>
      <c r="Y63" s="568"/>
      <c r="Z63" s="568"/>
      <c r="AA63" s="188"/>
      <c r="AB63" s="184"/>
      <c r="AC63" s="379" t="s">
        <v>68</v>
      </c>
      <c r="AD63" s="162"/>
      <c r="AE63" s="170"/>
      <c r="AF63" s="184"/>
      <c r="AG63" s="182"/>
      <c r="AH63" s="93"/>
      <c r="AI63" s="182"/>
      <c r="AJ63" s="182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9"/>
      <c r="AZ63" s="88"/>
      <c r="BA63" s="88"/>
    </row>
    <row r="64" spans="1:54" ht="2.25" customHeight="1" x14ac:dyDescent="0.25">
      <c r="A64" s="561"/>
      <c r="B64"/>
      <c r="C64"/>
      <c r="D64"/>
      <c r="E64"/>
      <c r="F64"/>
      <c r="G64"/>
      <c r="H64"/>
      <c r="I64"/>
      <c r="J64"/>
      <c r="K64" s="562"/>
      <c r="L64" s="558"/>
      <c r="M64" s="562"/>
      <c r="N64" s="562"/>
      <c r="O64" s="562"/>
      <c r="P64" s="562"/>
      <c r="Q64" s="563"/>
      <c r="R64" s="564"/>
      <c r="S64" s="564"/>
      <c r="T64" s="564"/>
      <c r="U64" s="569"/>
      <c r="V64" s="326"/>
      <c r="W64" s="326"/>
      <c r="X64" s="570"/>
      <c r="Y64" s="174"/>
      <c r="Z64" s="175"/>
      <c r="AA64" s="175"/>
      <c r="AB64" s="184"/>
      <c r="AC64" s="379"/>
      <c r="AD64" s="170"/>
      <c r="AE64" s="170"/>
      <c r="AF64" s="184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9"/>
      <c r="AZ64" s="88"/>
      <c r="BA64" s="88"/>
    </row>
    <row r="65" spans="1:53" ht="12" customHeight="1" x14ac:dyDescent="0.25">
      <c r="A65" s="554" t="s">
        <v>222</v>
      </c>
      <c r="B65"/>
      <c r="C65"/>
      <c r="D65"/>
      <c r="E65"/>
      <c r="F65"/>
      <c r="G65"/>
      <c r="H65"/>
      <c r="I65"/>
      <c r="J65"/>
      <c r="K65" s="556"/>
      <c r="L65" s="558"/>
      <c r="M65" s="556"/>
      <c r="N65" s="556"/>
      <c r="O65" s="556"/>
      <c r="P65" s="556"/>
      <c r="Q65" s="751">
        <f>IF(Identification!BC19="OUI",(((Y29+Y30+Y32+Y33)-AC37)*0.1131),(((Y29+Y30+Y32+Y33)-AC37)*0.1131))</f>
        <v>0</v>
      </c>
      <c r="R65" s="752"/>
      <c r="S65" s="752"/>
      <c r="T65" s="752"/>
      <c r="U65" s="567"/>
      <c r="V65" s="325"/>
      <c r="W65" s="568"/>
      <c r="X65" s="571"/>
      <c r="Y65" s="568"/>
      <c r="Z65" s="313"/>
      <c r="AA65" s="313"/>
      <c r="AB65" s="184"/>
      <c r="AC65" s="379"/>
      <c r="AD65" s="170"/>
      <c r="AE65" s="170"/>
      <c r="AF65" s="171"/>
      <c r="AG65" s="180"/>
      <c r="AH65" s="327"/>
      <c r="AI65" s="625" t="s">
        <v>172</v>
      </c>
      <c r="AJ65" s="625"/>
      <c r="AK65" s="625"/>
      <c r="AL65" s="625"/>
      <c r="AM65" s="625"/>
      <c r="AN65" s="625"/>
      <c r="AO65" s="625"/>
      <c r="AP65" s="156" t="s">
        <v>69</v>
      </c>
      <c r="AQ65" s="54"/>
      <c r="AR65" s="54"/>
      <c r="AS65" s="54"/>
      <c r="AT65" s="54"/>
      <c r="AU65" s="54"/>
      <c r="AV65" s="54"/>
      <c r="AW65" s="54"/>
      <c r="AX65" s="54"/>
      <c r="AY65" s="55"/>
      <c r="AZ65" s="88"/>
      <c r="BA65" s="88"/>
    </row>
    <row r="66" spans="1:53" ht="2.25" customHeight="1" x14ac:dyDescent="0.25">
      <c r="A66" s="377"/>
      <c r="B66" s="169"/>
      <c r="C66" s="161"/>
      <c r="D66" s="161"/>
      <c r="E66" s="161"/>
      <c r="F66" s="161"/>
      <c r="G66" s="161"/>
      <c r="H66" s="161"/>
      <c r="I66" s="161"/>
      <c r="J66" s="161"/>
      <c r="K66" s="161"/>
      <c r="L66" s="116"/>
      <c r="M66" s="116"/>
      <c r="N66" s="116"/>
      <c r="O66" s="116"/>
      <c r="P66" s="116"/>
      <c r="Q66" s="379"/>
      <c r="R66" s="170"/>
      <c r="S66" s="170"/>
      <c r="T66" s="171"/>
      <c r="U66" s="379"/>
      <c r="V66" s="170"/>
      <c r="W66" s="170"/>
      <c r="X66" s="171"/>
      <c r="Y66" s="190"/>
      <c r="Z66" s="190"/>
      <c r="AA66" s="190"/>
      <c r="AB66" s="184"/>
      <c r="AC66" s="379"/>
      <c r="AD66" s="170"/>
      <c r="AE66" s="170"/>
      <c r="AF66" s="171"/>
      <c r="AG66" s="180"/>
      <c r="AH66" s="327"/>
      <c r="AI66" s="180"/>
      <c r="AJ66" s="458"/>
      <c r="AK66" s="458"/>
      <c r="AL66" s="458"/>
      <c r="AM66" s="458"/>
      <c r="AN66" s="458"/>
      <c r="AO66" s="458"/>
      <c r="AP66" s="54"/>
      <c r="AQ66" s="54"/>
      <c r="AR66" s="54"/>
      <c r="AS66" s="54"/>
      <c r="AT66" s="54"/>
      <c r="AU66" s="54"/>
      <c r="AV66" s="54"/>
      <c r="AW66" s="54"/>
      <c r="AX66" s="54"/>
      <c r="AY66" s="55"/>
      <c r="AZ66" s="88"/>
      <c r="BA66" s="88"/>
    </row>
    <row r="67" spans="1:53" ht="12" customHeight="1" x14ac:dyDescent="0.25">
      <c r="A67" s="382"/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83" t="s">
        <v>70</v>
      </c>
      <c r="R67" s="191"/>
      <c r="S67" s="191"/>
      <c r="T67" s="192"/>
      <c r="U67" s="383" t="s">
        <v>71</v>
      </c>
      <c r="V67" s="191"/>
      <c r="W67" s="193"/>
      <c r="X67" s="192"/>
      <c r="Y67" s="749"/>
      <c r="Z67" s="750"/>
      <c r="AA67" s="750"/>
      <c r="AB67" s="750"/>
      <c r="AC67" s="379"/>
      <c r="AD67" s="170"/>
      <c r="AE67" s="170"/>
      <c r="AF67" s="171"/>
      <c r="AG67" s="116"/>
      <c r="AH67" s="327"/>
      <c r="AI67" s="625" t="s">
        <v>72</v>
      </c>
      <c r="AJ67" s="625"/>
      <c r="AK67" s="625"/>
      <c r="AL67" s="625"/>
      <c r="AM67" s="625"/>
      <c r="AN67" s="625"/>
      <c r="AO67" s="625"/>
      <c r="AP67" s="54" t="s">
        <v>73</v>
      </c>
      <c r="AQ67" s="54"/>
      <c r="AR67" s="54"/>
      <c r="AS67" s="54"/>
      <c r="AT67" s="54"/>
      <c r="AU67" s="54"/>
      <c r="AV67" s="54"/>
      <c r="AW67" s="54"/>
      <c r="AX67" s="54"/>
      <c r="AY67" s="55"/>
      <c r="AZ67" s="69"/>
      <c r="BA67" s="69"/>
    </row>
    <row r="68" spans="1:53" ht="2.25" customHeight="1" x14ac:dyDescent="0.25">
      <c r="A68" s="384"/>
      <c r="B68" s="167"/>
      <c r="C68" s="328"/>
      <c r="D68" s="328"/>
      <c r="E68" s="328"/>
      <c r="F68" s="328"/>
      <c r="G68" s="328"/>
      <c r="H68" s="328"/>
      <c r="I68" s="329"/>
      <c r="J68" s="329"/>
      <c r="K68" s="329"/>
      <c r="L68" s="168"/>
      <c r="M68" s="329"/>
      <c r="N68" s="328"/>
      <c r="O68" s="328"/>
      <c r="P68" s="328"/>
      <c r="Q68" s="383"/>
      <c r="R68" s="191"/>
      <c r="S68" s="191"/>
      <c r="T68" s="192"/>
      <c r="U68" s="383"/>
      <c r="V68" s="191"/>
      <c r="W68" s="193"/>
      <c r="X68" s="192"/>
      <c r="Y68" s="385"/>
      <c r="Z68" s="193"/>
      <c r="AA68" s="193"/>
      <c r="AB68" s="192"/>
      <c r="AC68" s="379"/>
      <c r="AD68" s="170"/>
      <c r="AE68" s="170"/>
      <c r="AF68" s="171"/>
      <c r="AG68" s="116"/>
      <c r="AH68" s="327"/>
      <c r="AI68" s="166"/>
      <c r="AJ68" s="459"/>
      <c r="AK68" s="122"/>
      <c r="AL68" s="122"/>
      <c r="AM68" s="122"/>
      <c r="AN68" s="122"/>
      <c r="AO68" s="122"/>
      <c r="AP68" s="194"/>
      <c r="AQ68" s="194"/>
      <c r="AR68" s="194"/>
      <c r="AS68" s="194"/>
      <c r="AT68" s="194"/>
      <c r="AU68" s="194"/>
      <c r="AV68" s="194"/>
      <c r="AW68" s="194"/>
      <c r="AX68" s="194"/>
      <c r="AY68" s="195"/>
      <c r="AZ68" s="69"/>
      <c r="BA68" s="69"/>
    </row>
    <row r="69" spans="1:53" ht="12" customHeight="1" x14ac:dyDescent="0.25">
      <c r="A69" s="384"/>
      <c r="B69" s="328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85"/>
      <c r="R69" s="193"/>
      <c r="S69" s="193"/>
      <c r="T69" s="192"/>
      <c r="U69" s="385"/>
      <c r="V69" s="193"/>
      <c r="W69" s="193"/>
      <c r="X69" s="192"/>
      <c r="Y69" s="385"/>
      <c r="Z69" s="193"/>
      <c r="AA69" s="193"/>
      <c r="AB69" s="164"/>
      <c r="AC69" s="346"/>
      <c r="AD69" s="162"/>
      <c r="AE69" s="162"/>
      <c r="AF69" s="171"/>
      <c r="AG69" s="116"/>
      <c r="AH69" s="327"/>
      <c r="AI69" s="625" t="s">
        <v>74</v>
      </c>
      <c r="AJ69" s="625"/>
      <c r="AK69" s="625"/>
      <c r="AL69" s="625"/>
      <c r="AM69" s="625"/>
      <c r="AN69" s="625"/>
      <c r="AO69" s="625"/>
      <c r="AP69" s="54" t="s">
        <v>75</v>
      </c>
      <c r="AQ69" s="54"/>
      <c r="AR69" s="54"/>
      <c r="AS69" s="54"/>
      <c r="AT69" s="54"/>
      <c r="AU69" s="54"/>
      <c r="AV69" s="54"/>
      <c r="AW69" s="54"/>
      <c r="AX69" s="196"/>
      <c r="AY69" s="197"/>
      <c r="AZ69" s="69"/>
      <c r="BA69" s="69"/>
    </row>
    <row r="70" spans="1:53" ht="2.25" customHeight="1" x14ac:dyDescent="0.25">
      <c r="A70" s="373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346"/>
      <c r="R70" s="162"/>
      <c r="S70" s="162"/>
      <c r="T70" s="164"/>
      <c r="U70" s="346"/>
      <c r="V70" s="162"/>
      <c r="W70" s="162"/>
      <c r="X70" s="164"/>
      <c r="Y70" s="346"/>
      <c r="Z70" s="162"/>
      <c r="AA70" s="162"/>
      <c r="AB70" s="164"/>
      <c r="AC70" s="346"/>
      <c r="AD70" s="162"/>
      <c r="AE70" s="162"/>
      <c r="AF70" s="184"/>
      <c r="AG70" s="198"/>
      <c r="AH70" s="327"/>
      <c r="AI70" s="198"/>
      <c r="AJ70" s="460"/>
      <c r="AK70" s="460"/>
      <c r="AL70" s="460"/>
      <c r="AM70" s="460"/>
      <c r="AN70" s="460"/>
      <c r="AO70" s="461"/>
      <c r="AP70" s="194"/>
      <c r="AQ70" s="194"/>
      <c r="AR70" s="194"/>
      <c r="AS70" s="194"/>
      <c r="AT70" s="194"/>
      <c r="AU70" s="194"/>
      <c r="AV70" s="194"/>
      <c r="AW70" s="194"/>
      <c r="AX70" s="200"/>
      <c r="AY70" s="201"/>
      <c r="AZ70" s="88"/>
      <c r="BA70" s="88"/>
    </row>
    <row r="71" spans="1:53" ht="12" customHeight="1" x14ac:dyDescent="0.25">
      <c r="A71" s="745" t="s">
        <v>76</v>
      </c>
      <c r="B71" s="745"/>
      <c r="C71" s="745"/>
      <c r="D71" s="745"/>
      <c r="E71" s="745"/>
      <c r="F71" s="745"/>
      <c r="G71" s="745"/>
      <c r="H71" s="745"/>
      <c r="I71" s="745"/>
      <c r="J71" s="745"/>
      <c r="K71" s="745"/>
      <c r="L71" s="745"/>
      <c r="M71" s="745"/>
      <c r="N71" s="745"/>
      <c r="O71" s="745"/>
      <c r="P71" s="745"/>
      <c r="Q71" s="386"/>
      <c r="R71" s="202"/>
      <c r="S71" s="202"/>
      <c r="T71" s="203"/>
      <c r="U71" s="386"/>
      <c r="V71" s="202"/>
      <c r="W71" s="202"/>
      <c r="X71" s="203"/>
      <c r="Y71" s="386"/>
      <c r="Z71" s="202"/>
      <c r="AA71" s="202"/>
      <c r="AB71" s="203"/>
      <c r="AC71" s="386"/>
      <c r="AD71" s="202"/>
      <c r="AE71" s="202"/>
      <c r="AF71" s="204"/>
      <c r="AG71" s="205"/>
      <c r="AH71" s="327"/>
      <c r="AI71" s="625" t="s">
        <v>77</v>
      </c>
      <c r="AJ71" s="625"/>
      <c r="AK71" s="625"/>
      <c r="AL71" s="625"/>
      <c r="AM71" s="625"/>
      <c r="AN71" s="625"/>
      <c r="AO71" s="625"/>
      <c r="AP71" s="54" t="s">
        <v>78</v>
      </c>
      <c r="AQ71" s="196"/>
      <c r="AR71" s="196"/>
      <c r="AS71" s="196"/>
      <c r="AT71" s="196"/>
      <c r="AU71" s="196"/>
      <c r="AV71" s="196"/>
      <c r="AW71" s="196"/>
      <c r="AX71" s="196"/>
      <c r="AY71" s="206"/>
      <c r="AZ71" s="53"/>
      <c r="BA71" s="53"/>
    </row>
    <row r="72" spans="1:53" ht="2.25" customHeight="1" x14ac:dyDescent="0.25">
      <c r="A72" s="745"/>
      <c r="B72" s="745"/>
      <c r="C72" s="745"/>
      <c r="D72" s="745"/>
      <c r="E72" s="745"/>
      <c r="F72" s="745"/>
      <c r="G72" s="745"/>
      <c r="H72" s="745"/>
      <c r="I72" s="745"/>
      <c r="J72" s="745"/>
      <c r="K72" s="745"/>
      <c r="L72" s="745"/>
      <c r="M72" s="745"/>
      <c r="N72" s="745"/>
      <c r="O72" s="745"/>
      <c r="P72" s="745"/>
      <c r="Q72" s="387"/>
      <c r="R72" s="172"/>
      <c r="S72" s="172"/>
      <c r="T72" s="207"/>
      <c r="U72" s="387"/>
      <c r="V72" s="172"/>
      <c r="W72" s="172"/>
      <c r="X72" s="207"/>
      <c r="Y72" s="387"/>
      <c r="Z72" s="172"/>
      <c r="AA72" s="172"/>
      <c r="AB72" s="207"/>
      <c r="AC72" s="387"/>
      <c r="AD72" s="172"/>
      <c r="AE72" s="172"/>
      <c r="AF72" s="184"/>
      <c r="AG72" s="198"/>
      <c r="AH72" s="327"/>
      <c r="AI72" s="198"/>
      <c r="AJ72" s="460"/>
      <c r="AK72" s="462"/>
      <c r="AL72" s="462"/>
      <c r="AM72" s="462"/>
      <c r="AN72" s="462"/>
      <c r="AO72" s="463"/>
      <c r="AP72" s="200"/>
      <c r="AQ72" s="200"/>
      <c r="AR72" s="200"/>
      <c r="AS72" s="200"/>
      <c r="AT72" s="200"/>
      <c r="AU72" s="200"/>
      <c r="AV72" s="200"/>
      <c r="AW72" s="200"/>
      <c r="AX72" s="200"/>
      <c r="AY72" s="55"/>
      <c r="AZ72" s="88"/>
      <c r="BA72" s="88"/>
    </row>
    <row r="73" spans="1:53" ht="12" customHeight="1" x14ac:dyDescent="0.25">
      <c r="A73" s="371" t="s">
        <v>79</v>
      </c>
      <c r="B73" s="331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10"/>
      <c r="N73" s="210"/>
      <c r="O73" s="210"/>
      <c r="P73" s="161"/>
      <c r="Q73" s="746">
        <f>AV61</f>
        <v>0</v>
      </c>
      <c r="R73" s="746"/>
      <c r="S73" s="746"/>
      <c r="T73" s="746"/>
      <c r="U73" s="747">
        <v>0</v>
      </c>
      <c r="V73" s="747"/>
      <c r="W73" s="747"/>
      <c r="X73" s="747"/>
      <c r="Y73" s="748">
        <f>Q73*U73</f>
        <v>0</v>
      </c>
      <c r="Z73" s="748"/>
      <c r="AA73" s="748"/>
      <c r="AB73" s="748"/>
      <c r="AC73" s="346"/>
      <c r="AD73" s="162"/>
      <c r="AE73" s="162"/>
      <c r="AF73" s="164"/>
      <c r="AG73" s="166"/>
      <c r="AH73" s="327"/>
      <c r="AI73" s="740" t="s">
        <v>80</v>
      </c>
      <c r="AJ73" s="740"/>
      <c r="AK73" s="740"/>
      <c r="AL73" s="740"/>
      <c r="AM73" s="740"/>
      <c r="AN73" s="740"/>
      <c r="AO73" s="740"/>
      <c r="AP73" s="212" t="s">
        <v>81</v>
      </c>
      <c r="AQ73" s="196"/>
      <c r="AR73" s="196"/>
      <c r="AS73" s="196"/>
      <c r="AT73" s="196"/>
      <c r="AU73" s="196"/>
      <c r="AV73" s="196"/>
      <c r="AW73" s="196"/>
      <c r="AX73" s="213"/>
      <c r="AY73" s="55"/>
      <c r="AZ73" s="69"/>
      <c r="BA73" s="69"/>
    </row>
    <row r="74" spans="1:53" ht="2.25" customHeight="1" x14ac:dyDescent="0.25">
      <c r="A74" s="373"/>
      <c r="B74" s="161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10"/>
      <c r="N74" s="210"/>
      <c r="O74" s="210"/>
      <c r="P74" s="161"/>
      <c r="Q74" s="388"/>
      <c r="R74" s="214"/>
      <c r="S74" s="214"/>
      <c r="T74" s="215"/>
      <c r="U74" s="389"/>
      <c r="V74" s="216"/>
      <c r="W74" s="216"/>
      <c r="X74" s="217"/>
      <c r="Y74" s="344"/>
      <c r="Z74" s="218"/>
      <c r="AA74" s="218"/>
      <c r="AB74" s="219"/>
      <c r="AC74" s="346"/>
      <c r="AD74" s="162"/>
      <c r="AE74" s="162"/>
      <c r="AF74" s="164"/>
      <c r="AG74" s="166"/>
      <c r="AH74" s="327"/>
      <c r="AI74" s="166"/>
      <c r="AJ74" s="459"/>
      <c r="AK74" s="464"/>
      <c r="AL74" s="464"/>
      <c r="AM74" s="464"/>
      <c r="AN74" s="464"/>
      <c r="AO74" s="464"/>
      <c r="AP74" s="212"/>
      <c r="AQ74" s="196"/>
      <c r="AR74" s="196"/>
      <c r="AS74" s="196"/>
      <c r="AT74" s="196"/>
      <c r="AU74" s="196"/>
      <c r="AV74" s="196"/>
      <c r="AW74" s="196"/>
      <c r="AX74" s="213"/>
      <c r="AY74" s="55"/>
      <c r="AZ74" s="69"/>
      <c r="BA74" s="69"/>
    </row>
    <row r="75" spans="1:53" ht="12" customHeight="1" x14ac:dyDescent="0.25">
      <c r="A75" s="758" t="s">
        <v>82</v>
      </c>
      <c r="B75" s="759"/>
      <c r="C75" s="759"/>
      <c r="D75" s="759"/>
      <c r="E75" s="759"/>
      <c r="F75" s="759"/>
      <c r="G75" s="759"/>
      <c r="H75" s="759"/>
      <c r="I75" s="759"/>
      <c r="J75" s="759"/>
      <c r="K75" s="759"/>
      <c r="L75" s="759"/>
      <c r="M75" s="759"/>
      <c r="N75" s="759"/>
      <c r="O75" s="759"/>
      <c r="P75" s="759"/>
      <c r="Q75" s="760">
        <v>0</v>
      </c>
      <c r="R75" s="760"/>
      <c r="S75" s="760"/>
      <c r="T75" s="760"/>
      <c r="U75" s="747">
        <v>0</v>
      </c>
      <c r="V75" s="747"/>
      <c r="W75" s="747"/>
      <c r="X75" s="747"/>
      <c r="Y75" s="750">
        <f>Q75*U75</f>
        <v>0</v>
      </c>
      <c r="Z75" s="750"/>
      <c r="AA75" s="750"/>
      <c r="AB75" s="750"/>
      <c r="AC75" s="346"/>
      <c r="AD75" s="162"/>
      <c r="AE75" s="162"/>
      <c r="AF75" s="164"/>
      <c r="AG75" s="166"/>
      <c r="AH75" s="327"/>
      <c r="AI75" s="740" t="s">
        <v>83</v>
      </c>
      <c r="AJ75" s="740"/>
      <c r="AK75" s="740"/>
      <c r="AL75" s="740"/>
      <c r="AM75" s="740"/>
      <c r="AN75" s="740"/>
      <c r="AO75" s="740"/>
      <c r="AP75" s="212" t="s">
        <v>84</v>
      </c>
      <c r="AQ75" s="196"/>
      <c r="AR75" s="196"/>
      <c r="AS75" s="196"/>
      <c r="AT75" s="196"/>
      <c r="AU75" s="196"/>
      <c r="AV75" s="196"/>
      <c r="AW75" s="196"/>
      <c r="AX75" s="213"/>
      <c r="AY75" s="55"/>
      <c r="AZ75" s="69"/>
      <c r="BA75" s="69"/>
    </row>
    <row r="76" spans="1:53" ht="2.25" customHeight="1" x14ac:dyDescent="0.25">
      <c r="A76" s="373"/>
      <c r="B76" s="161"/>
      <c r="C76" s="172"/>
      <c r="D76" s="172"/>
      <c r="E76" s="220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61"/>
      <c r="Q76" s="753"/>
      <c r="R76" s="753"/>
      <c r="S76" s="753"/>
      <c r="T76" s="753"/>
      <c r="U76" s="387"/>
      <c r="V76" s="172"/>
      <c r="W76" s="172"/>
      <c r="X76" s="207"/>
      <c r="Y76" s="346"/>
      <c r="Z76" s="162"/>
      <c r="AA76" s="162"/>
      <c r="AB76" s="164"/>
      <c r="AC76" s="346"/>
      <c r="AD76" s="162"/>
      <c r="AE76" s="162"/>
      <c r="AF76" s="164"/>
      <c r="AG76" s="116"/>
      <c r="AH76" s="327"/>
      <c r="AI76" s="116"/>
      <c r="AJ76" s="122"/>
      <c r="AK76" s="122"/>
      <c r="AL76" s="122"/>
      <c r="AM76" s="122"/>
      <c r="AN76" s="122"/>
      <c r="AO76" s="122"/>
      <c r="AP76" s="200"/>
      <c r="AQ76" s="200"/>
      <c r="AR76" s="200"/>
      <c r="AS76" s="200"/>
      <c r="AT76" s="200"/>
      <c r="AU76" s="200"/>
      <c r="AV76" s="200"/>
      <c r="AW76" s="200"/>
      <c r="AX76" s="54"/>
      <c r="AY76" s="206"/>
      <c r="AZ76" s="69"/>
      <c r="BA76" s="69"/>
    </row>
    <row r="77" spans="1:53" ht="12" customHeight="1" x14ac:dyDescent="0.25">
      <c r="A77" s="371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760">
        <v>0</v>
      </c>
      <c r="R77" s="760"/>
      <c r="S77" s="760"/>
      <c r="T77" s="760"/>
      <c r="U77" s="747">
        <v>0</v>
      </c>
      <c r="V77" s="747"/>
      <c r="W77" s="747"/>
      <c r="X77" s="747"/>
      <c r="Y77" s="750">
        <f>Q77*U77</f>
        <v>0</v>
      </c>
      <c r="Z77" s="750"/>
      <c r="AA77" s="750"/>
      <c r="AB77" s="750"/>
      <c r="AC77" s="346"/>
      <c r="AD77" s="162"/>
      <c r="AE77" s="162"/>
      <c r="AF77" s="164"/>
      <c r="AG77" s="166"/>
      <c r="AH77" s="327"/>
      <c r="AI77" s="166"/>
      <c r="AJ77" s="465"/>
      <c r="AK77" s="464"/>
      <c r="AL77" s="464"/>
      <c r="AM77" s="464"/>
      <c r="AN77" s="464"/>
      <c r="AO77" s="464"/>
      <c r="AP77" s="212"/>
      <c r="AQ77" s="196"/>
      <c r="AR77" s="196"/>
      <c r="AS77" s="196"/>
      <c r="AT77" s="196"/>
      <c r="AU77" s="196"/>
      <c r="AV77" s="196"/>
      <c r="AW77" s="196"/>
      <c r="AX77" s="213"/>
      <c r="AY77" s="55"/>
      <c r="AZ77" s="69"/>
      <c r="BA77" s="69"/>
    </row>
    <row r="78" spans="1:53" ht="2.25" customHeight="1" x14ac:dyDescent="0.25">
      <c r="A78" s="373"/>
      <c r="B78" s="161"/>
      <c r="C78" s="172"/>
      <c r="D78" s="172"/>
      <c r="E78" s="220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61"/>
      <c r="Q78" s="753"/>
      <c r="R78" s="753"/>
      <c r="S78" s="753"/>
      <c r="T78" s="753"/>
      <c r="U78" s="387"/>
      <c r="V78" s="172"/>
      <c r="W78" s="172"/>
      <c r="X78" s="207"/>
      <c r="Y78" s="346"/>
      <c r="Z78" s="162"/>
      <c r="AA78" s="162"/>
      <c r="AB78" s="164"/>
      <c r="AC78" s="346"/>
      <c r="AD78" s="162"/>
      <c r="AE78" s="162"/>
      <c r="AF78" s="164"/>
      <c r="AG78" s="116"/>
      <c r="AH78" s="327"/>
      <c r="AI78" s="116"/>
      <c r="AJ78" s="122"/>
      <c r="AK78" s="122"/>
      <c r="AL78" s="122"/>
      <c r="AM78" s="122"/>
      <c r="AN78" s="122"/>
      <c r="AO78" s="122"/>
      <c r="AP78" s="200"/>
      <c r="AQ78" s="200"/>
      <c r="AR78" s="200"/>
      <c r="AS78" s="200"/>
      <c r="AT78" s="200"/>
      <c r="AU78" s="200"/>
      <c r="AV78" s="200"/>
      <c r="AW78" s="200"/>
      <c r="AX78" s="54"/>
      <c r="AY78" s="206"/>
      <c r="AZ78" s="69"/>
      <c r="BA78" s="69"/>
    </row>
    <row r="79" spans="1:53" ht="12" customHeight="1" x14ac:dyDescent="0.25">
      <c r="A79" s="373"/>
      <c r="B79" s="161"/>
      <c r="C79" s="182"/>
      <c r="D79" s="182"/>
      <c r="E79" s="182"/>
      <c r="F79" s="754" t="s">
        <v>85</v>
      </c>
      <c r="G79" s="754"/>
      <c r="H79" s="754"/>
      <c r="I79" s="754"/>
      <c r="J79" s="754"/>
      <c r="K79" s="754"/>
      <c r="L79" s="754"/>
      <c r="M79" s="754"/>
      <c r="N79" s="754"/>
      <c r="O79" s="754"/>
      <c r="P79" s="754"/>
      <c r="Q79" s="753" t="s">
        <v>1</v>
      </c>
      <c r="R79" s="753"/>
      <c r="S79" s="753"/>
      <c r="T79" s="753"/>
      <c r="U79" s="755" t="s">
        <v>1</v>
      </c>
      <c r="V79" s="755"/>
      <c r="W79" s="755"/>
      <c r="X79" s="755"/>
      <c r="Y79" s="756">
        <f>Y73+Y75+Y77</f>
        <v>0</v>
      </c>
      <c r="Z79" s="756"/>
      <c r="AA79" s="756"/>
      <c r="AB79" s="756"/>
      <c r="AC79" s="162"/>
      <c r="AD79" s="162"/>
      <c r="AE79" s="162"/>
      <c r="AF79" s="164"/>
      <c r="AG79" s="116"/>
      <c r="AH79" s="327"/>
      <c r="AI79" s="624" t="s">
        <v>86</v>
      </c>
      <c r="AJ79" s="624"/>
      <c r="AK79" s="624"/>
      <c r="AL79" s="624"/>
      <c r="AM79" s="624"/>
      <c r="AN79" s="624"/>
      <c r="AO79" s="624"/>
      <c r="AP79" s="221" t="s">
        <v>87</v>
      </c>
      <c r="AQ79" s="213"/>
      <c r="AR79" s="213"/>
      <c r="AS79" s="213"/>
      <c r="AT79" s="213"/>
      <c r="AU79" s="213"/>
      <c r="AV79" s="213"/>
      <c r="AW79" s="213"/>
      <c r="AX79" s="54"/>
      <c r="AY79" s="55"/>
      <c r="AZ79" s="69"/>
      <c r="BA79" s="69"/>
    </row>
    <row r="80" spans="1:53" ht="2.25" customHeight="1" x14ac:dyDescent="0.25">
      <c r="A80" s="373"/>
      <c r="B80" s="161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22"/>
      <c r="N80" s="222"/>
      <c r="O80" s="222"/>
      <c r="P80" s="161"/>
      <c r="Q80" s="346"/>
      <c r="R80" s="162"/>
      <c r="S80" s="162"/>
      <c r="T80" s="164"/>
      <c r="U80" s="387"/>
      <c r="V80" s="172"/>
      <c r="W80" s="172"/>
      <c r="X80" s="207"/>
      <c r="Y80" s="346"/>
      <c r="Z80" s="162"/>
      <c r="AA80" s="162"/>
      <c r="AB80" s="164"/>
      <c r="AC80" s="346"/>
      <c r="AD80" s="162"/>
      <c r="AE80" s="162"/>
      <c r="AF80" s="164"/>
      <c r="AG80" s="166"/>
      <c r="AH80" s="327"/>
      <c r="AI80" s="166"/>
      <c r="AJ80" s="459"/>
      <c r="AK80" s="464"/>
      <c r="AL80" s="464"/>
      <c r="AM80" s="464"/>
      <c r="AN80" s="464"/>
      <c r="AO80" s="464"/>
      <c r="AP80" s="54"/>
      <c r="AQ80" s="54"/>
      <c r="AR80" s="54"/>
      <c r="AS80" s="54"/>
      <c r="AT80" s="54"/>
      <c r="AU80" s="54"/>
      <c r="AV80" s="54"/>
      <c r="AW80" s="54"/>
      <c r="AX80" s="54"/>
      <c r="AY80" s="206"/>
      <c r="AZ80" s="69"/>
      <c r="BA80" s="69"/>
    </row>
    <row r="81" spans="1:55" ht="12" customHeight="1" x14ac:dyDescent="0.25">
      <c r="A81" s="373" t="s">
        <v>88</v>
      </c>
      <c r="B81" s="161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22"/>
      <c r="N81" s="222"/>
      <c r="O81" s="222"/>
      <c r="P81" s="161"/>
      <c r="Q81" s="757">
        <v>0</v>
      </c>
      <c r="R81" s="757"/>
      <c r="S81" s="757"/>
      <c r="T81" s="757"/>
      <c r="U81" s="747">
        <v>0</v>
      </c>
      <c r="V81" s="747"/>
      <c r="W81" s="747"/>
      <c r="X81" s="747"/>
      <c r="Y81" s="748">
        <f>Q81*U81</f>
        <v>0</v>
      </c>
      <c r="Z81" s="748"/>
      <c r="AA81" s="748"/>
      <c r="AB81" s="748"/>
      <c r="AC81" s="346"/>
      <c r="AD81" s="162"/>
      <c r="AE81" s="162"/>
      <c r="AF81" s="164"/>
      <c r="AG81" s="116"/>
      <c r="AH81" s="327"/>
      <c r="AI81" s="625" t="s">
        <v>89</v>
      </c>
      <c r="AJ81" s="625"/>
      <c r="AK81" s="625"/>
      <c r="AL81" s="625"/>
      <c r="AM81" s="625"/>
      <c r="AN81" s="625"/>
      <c r="AO81" s="625"/>
      <c r="AP81" s="54" t="s">
        <v>160</v>
      </c>
      <c r="AQ81" s="54"/>
      <c r="AR81" s="54"/>
      <c r="AS81" s="54"/>
      <c r="AT81" s="54"/>
      <c r="AU81" s="54"/>
      <c r="AV81" s="54"/>
      <c r="AW81" s="54"/>
      <c r="AX81" s="54"/>
      <c r="AY81" s="55"/>
      <c r="AZ81" s="69"/>
      <c r="BA81" s="69"/>
    </row>
    <row r="82" spans="1:55" ht="2.25" customHeight="1" x14ac:dyDescent="0.25">
      <c r="A82" s="373"/>
      <c r="B82" s="161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61"/>
      <c r="Q82" s="346"/>
      <c r="R82" s="162"/>
      <c r="S82" s="162"/>
      <c r="T82" s="164"/>
      <c r="U82" s="387"/>
      <c r="V82" s="172"/>
      <c r="W82" s="172"/>
      <c r="X82" s="207"/>
      <c r="Y82" s="346"/>
      <c r="Z82" s="162"/>
      <c r="AA82" s="162"/>
      <c r="AB82" s="164"/>
      <c r="AC82" s="346"/>
      <c r="AD82" s="162"/>
      <c r="AE82" s="162"/>
      <c r="AF82" s="164"/>
      <c r="AG82" s="166"/>
      <c r="AH82" s="166"/>
      <c r="AI82" s="166"/>
      <c r="AJ82" s="166"/>
      <c r="AK82" s="211"/>
      <c r="AL82" s="211"/>
      <c r="AM82" s="211"/>
      <c r="AN82" s="211"/>
      <c r="AO82" s="211"/>
      <c r="AP82" s="213"/>
      <c r="AQ82" s="213"/>
      <c r="AR82" s="213"/>
      <c r="AS82" s="213"/>
      <c r="AT82" s="213"/>
      <c r="AU82" s="213"/>
      <c r="AV82" s="213"/>
      <c r="AW82" s="213"/>
      <c r="AX82" s="213"/>
      <c r="AY82" s="206"/>
      <c r="AZ82" s="69"/>
      <c r="BA82" s="69"/>
    </row>
    <row r="83" spans="1:55" ht="12" customHeight="1" x14ac:dyDescent="0.25">
      <c r="A83" s="373" t="s">
        <v>90</v>
      </c>
      <c r="B83" s="161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61"/>
      <c r="Q83" s="757">
        <v>0</v>
      </c>
      <c r="R83" s="757"/>
      <c r="S83" s="757"/>
      <c r="T83" s="757"/>
      <c r="U83" s="747">
        <v>0</v>
      </c>
      <c r="V83" s="747"/>
      <c r="W83" s="747"/>
      <c r="X83" s="747"/>
      <c r="Y83" s="748">
        <f>Q83*U83</f>
        <v>0</v>
      </c>
      <c r="Z83" s="748"/>
      <c r="AA83" s="748"/>
      <c r="AB83" s="748"/>
      <c r="AC83" s="346"/>
      <c r="AD83" s="162"/>
      <c r="AE83" s="162"/>
      <c r="AF83" s="164"/>
      <c r="AG83" s="116"/>
      <c r="AH83" s="223"/>
      <c r="AI83" s="223"/>
      <c r="AJ83" s="223"/>
      <c r="AK83" s="223"/>
      <c r="AL83" s="116"/>
      <c r="AM83" s="116"/>
      <c r="AN83" s="116"/>
      <c r="AO83" s="223"/>
      <c r="AP83" s="54"/>
      <c r="AQ83" s="54"/>
      <c r="AR83" s="54"/>
      <c r="AS83" s="54"/>
      <c r="AT83" s="54"/>
      <c r="AU83" s="54"/>
      <c r="AV83" s="54"/>
      <c r="AW83" s="54"/>
      <c r="AX83" s="54"/>
      <c r="AY83" s="55"/>
      <c r="AZ83" s="69"/>
      <c r="BA83" s="69"/>
    </row>
    <row r="84" spans="1:55" ht="2.25" customHeight="1" x14ac:dyDescent="0.25">
      <c r="A84" s="373"/>
      <c r="B84" s="161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24"/>
      <c r="N84" s="224"/>
      <c r="O84" s="224"/>
      <c r="P84" s="161"/>
      <c r="Q84" s="346"/>
      <c r="R84" s="162"/>
      <c r="S84" s="162"/>
      <c r="T84" s="164"/>
      <c r="U84" s="387"/>
      <c r="V84" s="172"/>
      <c r="W84" s="172"/>
      <c r="X84" s="207"/>
      <c r="Y84" s="346"/>
      <c r="Z84" s="162"/>
      <c r="AA84" s="162"/>
      <c r="AB84" s="164"/>
      <c r="AC84" s="346"/>
      <c r="AD84" s="162"/>
      <c r="AE84" s="162"/>
      <c r="AF84" s="164"/>
      <c r="AG84" s="166"/>
      <c r="AH84" s="225"/>
      <c r="AI84" s="226"/>
      <c r="AJ84" s="226"/>
      <c r="AK84" s="226"/>
      <c r="AL84" s="226"/>
      <c r="AM84" s="226"/>
      <c r="AN84" s="226"/>
      <c r="AO84" s="227"/>
      <c r="AP84" s="226"/>
      <c r="AQ84" s="226"/>
      <c r="AR84" s="226"/>
      <c r="AS84" s="226"/>
      <c r="AT84" s="226"/>
      <c r="AU84" s="226"/>
      <c r="AV84" s="226"/>
      <c r="AW84" s="226"/>
      <c r="AX84" s="226"/>
      <c r="AY84" s="228"/>
      <c r="AZ84" s="69"/>
      <c r="BA84" s="69"/>
    </row>
    <row r="85" spans="1:55" ht="12" customHeight="1" x14ac:dyDescent="0.25">
      <c r="A85" s="373"/>
      <c r="B85" s="161"/>
      <c r="C85" s="209"/>
      <c r="D85" s="209"/>
      <c r="E85" s="209"/>
      <c r="F85" s="754" t="s">
        <v>91</v>
      </c>
      <c r="G85" s="754"/>
      <c r="H85" s="754"/>
      <c r="I85" s="754"/>
      <c r="J85" s="754"/>
      <c r="K85" s="754"/>
      <c r="L85" s="754"/>
      <c r="M85" s="754"/>
      <c r="N85" s="754"/>
      <c r="O85" s="754"/>
      <c r="P85" s="754"/>
      <c r="Q85" s="761" t="s">
        <v>1</v>
      </c>
      <c r="R85" s="761"/>
      <c r="S85" s="761"/>
      <c r="T85" s="761"/>
      <c r="U85" s="762" t="s">
        <v>1</v>
      </c>
      <c r="V85" s="762"/>
      <c r="W85" s="762"/>
      <c r="X85" s="762"/>
      <c r="Y85" s="756">
        <f>Y81+Y83</f>
        <v>0</v>
      </c>
      <c r="Z85" s="756"/>
      <c r="AA85" s="756"/>
      <c r="AB85" s="756"/>
      <c r="AC85" s="162"/>
      <c r="AD85" s="162"/>
      <c r="AE85" s="162"/>
      <c r="AF85" s="164"/>
      <c r="AG85" s="116"/>
      <c r="AH85" s="763" t="s">
        <v>92</v>
      </c>
      <c r="AI85" s="763"/>
      <c r="AJ85" s="763"/>
      <c r="AK85" s="763"/>
      <c r="AL85" s="763"/>
      <c r="AM85" s="763"/>
      <c r="AN85" s="763"/>
      <c r="AO85" s="763"/>
      <c r="AP85" s="763"/>
      <c r="AQ85" s="763"/>
      <c r="AR85" s="763"/>
      <c r="AS85" s="763"/>
      <c r="AT85" s="763"/>
      <c r="AU85" s="763"/>
      <c r="AV85" s="763"/>
      <c r="AW85" s="763"/>
      <c r="AX85" s="763"/>
      <c r="AY85" s="763"/>
      <c r="AZ85" s="69"/>
      <c r="BA85" s="69"/>
    </row>
    <row r="86" spans="1:55" ht="2.25" customHeight="1" thickBot="1" x14ac:dyDescent="0.3">
      <c r="A86" s="373"/>
      <c r="B86" s="161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161"/>
      <c r="N86" s="161"/>
      <c r="O86" s="161"/>
      <c r="P86" s="161"/>
      <c r="Q86" s="346"/>
      <c r="R86" s="162"/>
      <c r="S86" s="162"/>
      <c r="T86" s="164"/>
      <c r="U86" s="387"/>
      <c r="V86" s="172"/>
      <c r="W86" s="172"/>
      <c r="X86" s="207"/>
      <c r="Y86" s="346"/>
      <c r="Z86" s="162"/>
      <c r="AA86" s="162"/>
      <c r="AB86" s="164"/>
      <c r="AC86" s="346"/>
      <c r="AD86" s="162"/>
      <c r="AE86" s="162"/>
      <c r="AF86" s="164"/>
      <c r="AG86" s="166"/>
      <c r="AH86" s="390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30"/>
      <c r="AZ86" s="69"/>
      <c r="BA86" s="69"/>
    </row>
    <row r="87" spans="1:55" ht="12" customHeight="1" thickBot="1" x14ac:dyDescent="0.3">
      <c r="A87" s="764" t="s">
        <v>93</v>
      </c>
      <c r="B87" s="764"/>
      <c r="C87" s="764"/>
      <c r="D87" s="764"/>
      <c r="E87" s="764"/>
      <c r="F87" s="764"/>
      <c r="G87" s="764"/>
      <c r="H87" s="764"/>
      <c r="I87" s="764"/>
      <c r="J87" s="764"/>
      <c r="K87" s="764"/>
      <c r="L87" s="764"/>
      <c r="M87" s="764"/>
      <c r="N87" s="764"/>
      <c r="O87" s="764"/>
      <c r="P87" s="764"/>
      <c r="Q87" s="765">
        <v>0</v>
      </c>
      <c r="R87" s="765"/>
      <c r="S87" s="765"/>
      <c r="T87" s="765"/>
      <c r="U87" s="747">
        <v>0</v>
      </c>
      <c r="V87" s="747"/>
      <c r="W87" s="747"/>
      <c r="X87" s="747"/>
      <c r="Y87" s="748">
        <f>Q87*U87</f>
        <v>0</v>
      </c>
      <c r="Z87" s="748"/>
      <c r="AA87" s="748"/>
      <c r="AB87" s="748"/>
      <c r="AC87" s="346"/>
      <c r="AD87" s="162"/>
      <c r="AE87" s="162"/>
      <c r="AF87" s="164"/>
      <c r="AG87" s="116"/>
      <c r="AH87" s="766"/>
      <c r="AI87" s="766"/>
      <c r="AJ87" s="766"/>
      <c r="AK87" s="766"/>
      <c r="AL87" s="766"/>
      <c r="AM87" s="766"/>
      <c r="AN87" s="766"/>
      <c r="AO87" s="766"/>
      <c r="AP87" s="766"/>
      <c r="AQ87" s="766"/>
      <c r="AR87" s="766"/>
      <c r="AS87" s="766"/>
      <c r="AT87" s="766"/>
      <c r="AU87" s="766"/>
      <c r="AV87" s="766"/>
      <c r="AW87" s="766"/>
      <c r="AX87" s="766"/>
      <c r="AY87" s="767"/>
      <c r="AZ87" s="69"/>
      <c r="BA87" s="69"/>
    </row>
    <row r="88" spans="1:55" ht="2.25" customHeight="1" thickBot="1" x14ac:dyDescent="0.3">
      <c r="A88" s="764"/>
      <c r="B88" s="764"/>
      <c r="C88" s="764"/>
      <c r="D88" s="764"/>
      <c r="E88" s="764"/>
      <c r="F88" s="764"/>
      <c r="G88" s="764"/>
      <c r="H88" s="764"/>
      <c r="I88" s="764"/>
      <c r="J88" s="764"/>
      <c r="K88" s="764"/>
      <c r="L88" s="764"/>
      <c r="M88" s="764"/>
      <c r="N88" s="764"/>
      <c r="O88" s="764"/>
      <c r="P88" s="764"/>
      <c r="Q88" s="346"/>
      <c r="R88" s="162"/>
      <c r="S88" s="162"/>
      <c r="T88" s="164"/>
      <c r="U88" s="387"/>
      <c r="V88" s="172"/>
      <c r="W88" s="172"/>
      <c r="X88" s="207"/>
      <c r="Y88" s="346"/>
      <c r="Z88" s="162"/>
      <c r="AA88" s="162"/>
      <c r="AB88" s="164"/>
      <c r="AC88" s="346"/>
      <c r="AD88" s="162"/>
      <c r="AE88" s="162"/>
      <c r="AF88" s="164"/>
      <c r="AG88" s="116"/>
      <c r="AH88" s="766"/>
      <c r="AI88" s="766"/>
      <c r="AJ88" s="766"/>
      <c r="AK88" s="766"/>
      <c r="AL88" s="766"/>
      <c r="AM88" s="766"/>
      <c r="AN88" s="766"/>
      <c r="AO88" s="766"/>
      <c r="AP88" s="766"/>
      <c r="AQ88" s="766"/>
      <c r="AR88" s="766"/>
      <c r="AS88" s="766"/>
      <c r="AT88" s="766"/>
      <c r="AU88" s="766"/>
      <c r="AV88" s="766"/>
      <c r="AW88" s="766"/>
      <c r="AX88" s="766"/>
      <c r="AY88" s="767"/>
      <c r="AZ88" s="69"/>
      <c r="BA88" s="69"/>
    </row>
    <row r="89" spans="1:55" ht="12" customHeight="1" thickBot="1" x14ac:dyDescent="0.3">
      <c r="A89" s="764" t="s">
        <v>94</v>
      </c>
      <c r="B89" s="764"/>
      <c r="C89" s="764"/>
      <c r="D89" s="764"/>
      <c r="E89" s="764"/>
      <c r="F89" s="764"/>
      <c r="G89" s="764"/>
      <c r="H89" s="764"/>
      <c r="I89" s="764"/>
      <c r="J89" s="764"/>
      <c r="K89" s="764"/>
      <c r="L89" s="764"/>
      <c r="M89" s="764"/>
      <c r="N89" s="764"/>
      <c r="O89" s="764"/>
      <c r="P89" s="764"/>
      <c r="Q89" s="768"/>
      <c r="R89" s="768"/>
      <c r="S89" s="768"/>
      <c r="T89" s="768"/>
      <c r="U89" s="769"/>
      <c r="V89" s="769"/>
      <c r="W89" s="769"/>
      <c r="X89" s="769"/>
      <c r="Y89" s="747">
        <v>0</v>
      </c>
      <c r="Z89" s="747"/>
      <c r="AA89" s="747"/>
      <c r="AB89" s="747"/>
      <c r="AC89" s="346"/>
      <c r="AD89" s="162"/>
      <c r="AE89" s="162"/>
      <c r="AF89" s="164"/>
      <c r="AG89" s="116"/>
      <c r="AH89" s="766"/>
      <c r="AI89" s="766"/>
      <c r="AJ89" s="766"/>
      <c r="AK89" s="766"/>
      <c r="AL89" s="766"/>
      <c r="AM89" s="766"/>
      <c r="AN89" s="766"/>
      <c r="AO89" s="766"/>
      <c r="AP89" s="766"/>
      <c r="AQ89" s="766"/>
      <c r="AR89" s="766"/>
      <c r="AS89" s="766"/>
      <c r="AT89" s="766"/>
      <c r="AU89" s="766"/>
      <c r="AV89" s="766"/>
      <c r="AW89" s="766"/>
      <c r="AX89" s="766"/>
      <c r="AY89" s="767"/>
      <c r="AZ89" s="69"/>
      <c r="BA89" s="69"/>
      <c r="BB89" s="231"/>
      <c r="BC89" s="232"/>
    </row>
    <row r="90" spans="1:55" ht="2.25" customHeight="1" thickBot="1" x14ac:dyDescent="0.3">
      <c r="A90" s="373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346"/>
      <c r="R90" s="162"/>
      <c r="S90" s="162"/>
      <c r="T90" s="233"/>
      <c r="U90" s="391"/>
      <c r="V90" s="234"/>
      <c r="W90" s="234"/>
      <c r="X90" s="233"/>
      <c r="Y90" s="391"/>
      <c r="Z90" s="234"/>
      <c r="AA90" s="234"/>
      <c r="AB90" s="164"/>
      <c r="AC90" s="346"/>
      <c r="AD90" s="162"/>
      <c r="AE90" s="162"/>
      <c r="AF90" s="164"/>
      <c r="AG90" s="161"/>
      <c r="AH90" s="766"/>
      <c r="AI90" s="766"/>
      <c r="AJ90" s="766"/>
      <c r="AK90" s="766"/>
      <c r="AL90" s="766"/>
      <c r="AM90" s="766"/>
      <c r="AN90" s="766"/>
      <c r="AO90" s="766"/>
      <c r="AP90" s="766"/>
      <c r="AQ90" s="766"/>
      <c r="AR90" s="766"/>
      <c r="AS90" s="766"/>
      <c r="AT90" s="766"/>
      <c r="AU90" s="766"/>
      <c r="AV90" s="766"/>
      <c r="AW90" s="766"/>
      <c r="AX90" s="766"/>
      <c r="AY90" s="767"/>
      <c r="AZ90" s="69"/>
      <c r="BA90" s="69"/>
      <c r="BB90" s="231"/>
      <c r="BC90" s="232"/>
    </row>
    <row r="91" spans="1:55" ht="12" customHeight="1" thickBot="1" x14ac:dyDescent="0.3">
      <c r="A91" s="764" t="s">
        <v>95</v>
      </c>
      <c r="B91" s="764"/>
      <c r="C91" s="764"/>
      <c r="D91" s="764"/>
      <c r="E91" s="764"/>
      <c r="F91" s="764"/>
      <c r="G91" s="764"/>
      <c r="H91" s="764"/>
      <c r="I91" s="764"/>
      <c r="J91" s="764"/>
      <c r="K91" s="764"/>
      <c r="L91" s="764"/>
      <c r="M91" s="764"/>
      <c r="N91" s="764"/>
      <c r="O91" s="764"/>
      <c r="P91" s="764"/>
      <c r="Q91" s="870"/>
      <c r="R91" s="870"/>
      <c r="S91" s="870"/>
      <c r="T91" s="870"/>
      <c r="U91" s="870"/>
      <c r="V91" s="870"/>
      <c r="W91" s="870"/>
      <c r="X91" s="870"/>
      <c r="Y91" s="747">
        <v>0</v>
      </c>
      <c r="Z91" s="747"/>
      <c r="AA91" s="747"/>
      <c r="AB91" s="747"/>
      <c r="AC91" s="346"/>
      <c r="AD91" s="162"/>
      <c r="AE91" s="162"/>
      <c r="AF91" s="235"/>
      <c r="AG91" s="208"/>
      <c r="AH91" s="766"/>
      <c r="AI91" s="766"/>
      <c r="AJ91" s="766"/>
      <c r="AK91" s="766"/>
      <c r="AL91" s="766"/>
      <c r="AM91" s="766"/>
      <c r="AN91" s="766"/>
      <c r="AO91" s="766"/>
      <c r="AP91" s="766"/>
      <c r="AQ91" s="766"/>
      <c r="AR91" s="766"/>
      <c r="AS91" s="766"/>
      <c r="AT91" s="766"/>
      <c r="AU91" s="766"/>
      <c r="AV91" s="766"/>
      <c r="AW91" s="766"/>
      <c r="AX91" s="766"/>
      <c r="AY91" s="767"/>
      <c r="AZ91" s="88"/>
      <c r="BA91" s="88"/>
      <c r="BB91" s="231"/>
      <c r="BC91" s="232"/>
    </row>
    <row r="92" spans="1:55" ht="2.25" customHeight="1" thickBot="1" x14ac:dyDescent="0.3">
      <c r="A92" s="373"/>
      <c r="B92" s="161"/>
      <c r="C92" s="161"/>
      <c r="D92" s="161"/>
      <c r="E92" s="161"/>
      <c r="F92" s="161"/>
      <c r="G92" s="161"/>
      <c r="H92" s="161"/>
      <c r="I92" s="161"/>
      <c r="J92" s="236"/>
      <c r="K92" s="236"/>
      <c r="L92" s="236"/>
      <c r="M92" s="236"/>
      <c r="N92" s="236"/>
      <c r="O92" s="236"/>
      <c r="P92" s="236"/>
      <c r="Q92" s="346"/>
      <c r="R92" s="162"/>
      <c r="S92" s="162"/>
      <c r="T92" s="164"/>
      <c r="U92" s="346"/>
      <c r="V92" s="162"/>
      <c r="W92" s="162"/>
      <c r="X92" s="164"/>
      <c r="Y92" s="871"/>
      <c r="Z92" s="871"/>
      <c r="AA92" s="871"/>
      <c r="AB92" s="871"/>
      <c r="AC92" s="346"/>
      <c r="AD92" s="162"/>
      <c r="AE92" s="162"/>
      <c r="AF92" s="235"/>
      <c r="AG92" s="208"/>
      <c r="AH92" s="766"/>
      <c r="AI92" s="766"/>
      <c r="AJ92" s="766"/>
      <c r="AK92" s="766"/>
      <c r="AL92" s="766"/>
      <c r="AM92" s="766"/>
      <c r="AN92" s="766"/>
      <c r="AO92" s="766"/>
      <c r="AP92" s="766"/>
      <c r="AQ92" s="766"/>
      <c r="AR92" s="766"/>
      <c r="AS92" s="766"/>
      <c r="AT92" s="766"/>
      <c r="AU92" s="766"/>
      <c r="AV92" s="766"/>
      <c r="AW92" s="766"/>
      <c r="AX92" s="766"/>
      <c r="AY92" s="767"/>
      <c r="AZ92" s="88"/>
      <c r="BA92" s="88"/>
      <c r="BB92" s="231"/>
      <c r="BC92" s="232"/>
    </row>
    <row r="93" spans="1:55" ht="12" customHeight="1" thickTop="1" thickBot="1" x14ac:dyDescent="0.3">
      <c r="A93" s="854" t="s">
        <v>96</v>
      </c>
      <c r="B93" s="854"/>
      <c r="C93" s="854"/>
      <c r="D93" s="854"/>
      <c r="E93" s="854"/>
      <c r="F93" s="854"/>
      <c r="G93" s="854"/>
      <c r="H93" s="854"/>
      <c r="I93" s="854"/>
      <c r="J93" s="854"/>
      <c r="K93" s="854"/>
      <c r="L93" s="854"/>
      <c r="M93" s="854"/>
      <c r="N93" s="854"/>
      <c r="O93" s="854"/>
      <c r="P93" s="854"/>
      <c r="Q93" s="346" t="s">
        <v>71</v>
      </c>
      <c r="R93" s="162"/>
      <c r="S93" s="162"/>
      <c r="T93" s="164"/>
      <c r="U93" s="346" t="s">
        <v>71</v>
      </c>
      <c r="V93" s="162"/>
      <c r="W93" s="162"/>
      <c r="X93" s="164"/>
      <c r="Y93" s="872">
        <f>Y79+Y85+Y87+Y89+Y91</f>
        <v>0</v>
      </c>
      <c r="Z93" s="872"/>
      <c r="AA93" s="872"/>
      <c r="AB93" s="872"/>
      <c r="AC93" s="346"/>
      <c r="AD93" s="162"/>
      <c r="AE93" s="162"/>
      <c r="AF93" s="237"/>
      <c r="AG93" s="199"/>
      <c r="AH93" s="766"/>
      <c r="AI93" s="766"/>
      <c r="AJ93" s="766"/>
      <c r="AK93" s="766"/>
      <c r="AL93" s="766"/>
      <c r="AM93" s="766"/>
      <c r="AN93" s="766"/>
      <c r="AO93" s="766"/>
      <c r="AP93" s="766"/>
      <c r="AQ93" s="766"/>
      <c r="AR93" s="766"/>
      <c r="AS93" s="766"/>
      <c r="AT93" s="766"/>
      <c r="AU93" s="766"/>
      <c r="AV93" s="766"/>
      <c r="AW93" s="766"/>
      <c r="AX93" s="766"/>
      <c r="AY93" s="767"/>
      <c r="AZ93" s="88"/>
      <c r="BA93" s="88"/>
      <c r="BB93" s="231"/>
      <c r="BC93" s="232"/>
    </row>
    <row r="94" spans="1:55" s="47" customFormat="1" ht="7.5" customHeight="1" thickBot="1" x14ac:dyDescent="0.3">
      <c r="A94" s="392"/>
      <c r="B94" s="182"/>
      <c r="C94" s="182"/>
      <c r="D94" s="182"/>
      <c r="E94" s="182"/>
      <c r="F94" s="182"/>
      <c r="G94" s="182"/>
      <c r="H94" s="182"/>
      <c r="I94" s="182"/>
      <c r="J94" s="238"/>
      <c r="K94" s="238"/>
      <c r="L94" s="238"/>
      <c r="M94" s="238"/>
      <c r="N94" s="238"/>
      <c r="O94" s="238"/>
      <c r="P94" s="238"/>
      <c r="Q94" s="387"/>
      <c r="R94" s="172"/>
      <c r="S94" s="172"/>
      <c r="T94" s="207"/>
      <c r="U94" s="387"/>
      <c r="V94" s="172"/>
      <c r="W94" s="172"/>
      <c r="X94" s="207"/>
      <c r="Y94" s="387"/>
      <c r="Z94" s="172"/>
      <c r="AA94" s="202"/>
      <c r="AB94" s="203"/>
      <c r="AC94" s="386"/>
      <c r="AD94" s="202"/>
      <c r="AE94" s="202"/>
      <c r="AF94" s="207"/>
      <c r="AG94" s="198"/>
      <c r="AH94" s="766"/>
      <c r="AI94" s="766"/>
      <c r="AJ94" s="766"/>
      <c r="AK94" s="766"/>
      <c r="AL94" s="766"/>
      <c r="AM94" s="766"/>
      <c r="AN94" s="766"/>
      <c r="AO94" s="766"/>
      <c r="AP94" s="766"/>
      <c r="AQ94" s="766"/>
      <c r="AR94" s="766"/>
      <c r="AS94" s="766"/>
      <c r="AT94" s="766"/>
      <c r="AU94" s="766"/>
      <c r="AV94" s="766"/>
      <c r="AW94" s="766"/>
      <c r="AX94" s="766"/>
      <c r="AY94" s="767"/>
      <c r="AZ94" s="88"/>
      <c r="BA94" s="88"/>
      <c r="BB94" s="231"/>
      <c r="BC94" s="232"/>
    </row>
    <row r="95" spans="1:55" ht="12" customHeight="1" thickBot="1" x14ac:dyDescent="0.3">
      <c r="A95" s="505" t="str">
        <f>IF(Impôts!M20="PARENT EMPLOYEUR","Nbre de repas fournis par l'employeur","")</f>
        <v/>
      </c>
      <c r="B95" s="506"/>
      <c r="C95" s="506"/>
      <c r="D95" s="506"/>
      <c r="E95" s="507"/>
      <c r="F95" s="506"/>
      <c r="G95" s="506"/>
      <c r="H95" s="506"/>
      <c r="I95" s="506"/>
      <c r="J95" s="508"/>
      <c r="K95" s="506"/>
      <c r="L95" s="506"/>
      <c r="M95" s="506"/>
      <c r="N95" s="506"/>
      <c r="O95" s="506"/>
      <c r="P95" s="506"/>
      <c r="Q95" s="773"/>
      <c r="R95" s="774"/>
      <c r="S95" s="774"/>
      <c r="T95" s="775"/>
      <c r="U95" s="776" t="str">
        <f>Impôts!C19</f>
        <v/>
      </c>
      <c r="V95" s="777"/>
      <c r="W95" s="778" t="str">
        <f>IF(Impôts!M20="PARENT EMPLOYEUR",(Q95*U95),"")</f>
        <v/>
      </c>
      <c r="X95" s="779"/>
      <c r="Y95" s="509"/>
      <c r="Z95" s="510"/>
      <c r="AA95" s="511"/>
      <c r="AB95" s="512"/>
      <c r="AC95" s="240"/>
      <c r="AD95" s="241"/>
      <c r="AE95" s="241"/>
      <c r="AF95" s="242"/>
      <c r="AG95" s="198"/>
      <c r="AH95" s="766"/>
      <c r="AI95" s="766"/>
      <c r="AJ95" s="766"/>
      <c r="AK95" s="766"/>
      <c r="AL95" s="766"/>
      <c r="AM95" s="766"/>
      <c r="AN95" s="766"/>
      <c r="AO95" s="766"/>
      <c r="AP95" s="766"/>
      <c r="AQ95" s="766"/>
      <c r="AR95" s="766"/>
      <c r="AS95" s="766"/>
      <c r="AT95" s="766"/>
      <c r="AU95" s="766"/>
      <c r="AV95" s="766"/>
      <c r="AW95" s="766"/>
      <c r="AX95" s="766"/>
      <c r="AY95" s="767"/>
      <c r="AZ95" s="88"/>
      <c r="BA95" s="88"/>
      <c r="BB95" s="231"/>
      <c r="BC95" s="232"/>
    </row>
    <row r="96" spans="1:55" s="47" customFormat="1" ht="12" customHeight="1" thickTop="1" thickBot="1" x14ac:dyDescent="0.3">
      <c r="A96" s="513" t="str">
        <f>IF(Impôts!M20="PARENT EMPLOYEUR","Nbre de goûters fournis par l'employeur","")</f>
        <v/>
      </c>
      <c r="B96" s="506"/>
      <c r="C96" s="506"/>
      <c r="D96" s="506"/>
      <c r="E96" s="506"/>
      <c r="F96" s="506"/>
      <c r="G96" s="506"/>
      <c r="H96" s="506"/>
      <c r="I96" s="506"/>
      <c r="J96" s="506"/>
      <c r="K96" s="506"/>
      <c r="L96" s="506"/>
      <c r="M96" s="506"/>
      <c r="N96" s="506"/>
      <c r="O96" s="506"/>
      <c r="P96" s="506"/>
      <c r="Q96" s="773"/>
      <c r="R96" s="774"/>
      <c r="S96" s="774"/>
      <c r="T96" s="775"/>
      <c r="U96" s="776" t="str">
        <f>Impôts!D19</f>
        <v/>
      </c>
      <c r="V96" s="874"/>
      <c r="W96" s="778" t="str">
        <f>IF(Impôts!M20="PARENT EMPLOYEUR",(Q96*U96),"")</f>
        <v/>
      </c>
      <c r="X96" s="779"/>
      <c r="Y96" s="509"/>
      <c r="Z96" s="510"/>
      <c r="AA96" s="510"/>
      <c r="AB96" s="514"/>
      <c r="AC96" s="387"/>
      <c r="AD96" s="172"/>
      <c r="AE96" s="172"/>
      <c r="AF96" s="207"/>
      <c r="AG96" s="180"/>
      <c r="AH96" s="766"/>
      <c r="AI96" s="766"/>
      <c r="AJ96" s="766"/>
      <c r="AK96" s="766"/>
      <c r="AL96" s="766"/>
      <c r="AM96" s="766"/>
      <c r="AN96" s="766"/>
      <c r="AO96" s="766"/>
      <c r="AP96" s="766"/>
      <c r="AQ96" s="766"/>
      <c r="AR96" s="766"/>
      <c r="AS96" s="766"/>
      <c r="AT96" s="766"/>
      <c r="AU96" s="766"/>
      <c r="AV96" s="766"/>
      <c r="AW96" s="766"/>
      <c r="AX96" s="766"/>
      <c r="AY96" s="767"/>
      <c r="AZ96" s="88"/>
      <c r="BA96" s="88"/>
      <c r="BB96" s="231"/>
      <c r="BC96" s="232"/>
    </row>
    <row r="97" spans="1:55" ht="12" customHeight="1" thickBot="1" x14ac:dyDescent="0.3">
      <c r="A97" s="373"/>
      <c r="B97" s="770"/>
      <c r="C97" s="770"/>
      <c r="D97" s="770"/>
      <c r="E97" s="770"/>
      <c r="F97" s="770"/>
      <c r="G97" s="770"/>
      <c r="H97" s="770"/>
      <c r="I97" s="770"/>
      <c r="J97" s="770"/>
      <c r="K97" s="770"/>
      <c r="L97" s="770"/>
      <c r="M97" s="770"/>
      <c r="N97" s="537"/>
      <c r="O97" s="537"/>
      <c r="P97" s="537"/>
      <c r="Q97" s="538" t="s">
        <v>71</v>
      </c>
      <c r="R97" s="539"/>
      <c r="S97" s="539"/>
      <c r="T97" s="540"/>
      <c r="U97" s="538" t="s">
        <v>61</v>
      </c>
      <c r="V97" s="539"/>
      <c r="W97" s="539"/>
      <c r="X97" s="540"/>
      <c r="Y97" s="538" t="s">
        <v>97</v>
      </c>
      <c r="Z97" s="539"/>
      <c r="AA97" s="539"/>
      <c r="AB97" s="540"/>
      <c r="AC97" s="771"/>
      <c r="AD97" s="771"/>
      <c r="AE97" s="771"/>
      <c r="AF97" s="771"/>
      <c r="AG97" s="116"/>
      <c r="AH97" s="766"/>
      <c r="AI97" s="766"/>
      <c r="AJ97" s="766"/>
      <c r="AK97" s="766"/>
      <c r="AL97" s="766"/>
      <c r="AM97" s="766"/>
      <c r="AN97" s="766"/>
      <c r="AO97" s="766"/>
      <c r="AP97" s="766"/>
      <c r="AQ97" s="766"/>
      <c r="AR97" s="766"/>
      <c r="AS97" s="766"/>
      <c r="AT97" s="766"/>
      <c r="AU97" s="766"/>
      <c r="AV97" s="766"/>
      <c r="AW97" s="766"/>
      <c r="AX97" s="766"/>
      <c r="AY97" s="767"/>
      <c r="AZ97" s="69"/>
      <c r="BA97" s="69"/>
      <c r="BB97" s="231"/>
      <c r="BC97" s="232"/>
    </row>
    <row r="98" spans="1:55" ht="12" customHeight="1" thickBot="1" x14ac:dyDescent="0.3">
      <c r="A98" s="373"/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243"/>
      <c r="R98" s="244"/>
      <c r="S98" s="244"/>
      <c r="T98" s="245"/>
      <c r="U98" s="243"/>
      <c r="V98" s="244"/>
      <c r="W98" s="244"/>
      <c r="X98" s="245"/>
      <c r="Y98" s="243"/>
      <c r="Z98" s="244"/>
      <c r="AA98" s="244"/>
      <c r="AB98" s="245"/>
      <c r="AC98" s="772"/>
      <c r="AD98" s="772"/>
      <c r="AE98" s="772"/>
      <c r="AF98" s="772"/>
      <c r="AG98" s="116"/>
      <c r="AH98" s="766"/>
      <c r="AI98" s="766"/>
      <c r="AJ98" s="766"/>
      <c r="AK98" s="766"/>
      <c r="AL98" s="766"/>
      <c r="AM98" s="766"/>
      <c r="AN98" s="766"/>
      <c r="AO98" s="766"/>
      <c r="AP98" s="766"/>
      <c r="AQ98" s="766"/>
      <c r="AR98" s="766"/>
      <c r="AS98" s="766"/>
      <c r="AT98" s="766"/>
      <c r="AU98" s="766"/>
      <c r="AV98" s="766"/>
      <c r="AW98" s="766"/>
      <c r="AX98" s="766"/>
      <c r="AY98" s="767"/>
      <c r="AZ98" s="69"/>
      <c r="BA98" s="69"/>
    </row>
    <row r="99" spans="1:55" ht="2.25" customHeight="1" thickBot="1" x14ac:dyDescent="0.3">
      <c r="A99" s="393"/>
      <c r="B99" s="246"/>
      <c r="C99" s="247"/>
      <c r="D99" s="247"/>
      <c r="E99" s="247"/>
      <c r="F99" s="247"/>
      <c r="G99" s="247"/>
      <c r="H99" s="247"/>
      <c r="I99" s="247"/>
      <c r="J99" s="247"/>
      <c r="K99" s="247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9"/>
      <c r="AG99" s="116"/>
      <c r="AH99" s="394"/>
      <c r="AI99" s="180"/>
      <c r="AJ99" s="180"/>
      <c r="AK99" s="180"/>
      <c r="AL99" s="180"/>
      <c r="AM99" s="180"/>
      <c r="AN99" s="180"/>
      <c r="AO99" s="180"/>
      <c r="AP99" s="180"/>
      <c r="AQ99" s="180"/>
      <c r="AR99" s="180"/>
      <c r="AS99" s="180"/>
      <c r="AT99" s="180"/>
      <c r="AU99" s="180"/>
      <c r="AV99" s="180"/>
      <c r="AW99" s="180"/>
      <c r="AX99" s="180"/>
      <c r="AY99" s="189"/>
      <c r="AZ99" s="69"/>
      <c r="BA99" s="69"/>
    </row>
    <row r="100" spans="1:55" ht="12" customHeight="1" thickBot="1" x14ac:dyDescent="0.3">
      <c r="A100" s="395"/>
      <c r="B100" s="403"/>
      <c r="C100" s="339"/>
      <c r="D100" s="339"/>
      <c r="E100" s="339"/>
      <c r="F100" s="339"/>
      <c r="G100" s="504"/>
      <c r="H100" s="504"/>
      <c r="I100" s="504"/>
      <c r="J100" s="504"/>
      <c r="K100" s="504"/>
      <c r="L100" s="504"/>
      <c r="M100" s="504"/>
      <c r="N100" s="504"/>
      <c r="O100" s="504"/>
      <c r="P100" s="858" t="s">
        <v>213</v>
      </c>
      <c r="Q100" s="858"/>
      <c r="R100" s="858"/>
      <c r="S100" s="858"/>
      <c r="T100" s="858"/>
      <c r="U100" s="858"/>
      <c r="V100" s="858"/>
      <c r="W100" s="858"/>
      <c r="X100" s="858"/>
      <c r="Y100" s="858"/>
      <c r="Z100" s="858"/>
      <c r="AA100" s="859">
        <f>IF(Impôts!M20="PARENT EMPLOYEUR",(N115+(Y93-Y91)+(W95+W96)),(N115+(Y93-Y91)))</f>
        <v>0</v>
      </c>
      <c r="AB100" s="860"/>
      <c r="AC100" s="860"/>
      <c r="AD100" s="860"/>
      <c r="AE100" s="860"/>
      <c r="AF100" s="861"/>
      <c r="AG100" s="116"/>
      <c r="AH100" s="865" t="s">
        <v>159</v>
      </c>
      <c r="AI100" s="865"/>
      <c r="AJ100" s="865"/>
      <c r="AK100" s="865"/>
      <c r="AL100" s="865"/>
      <c r="AM100" s="865"/>
      <c r="AN100" s="865"/>
      <c r="AO100" s="865"/>
      <c r="AP100" s="865"/>
      <c r="AQ100" s="865"/>
      <c r="AR100" s="865"/>
      <c r="AS100" s="865"/>
      <c r="AT100" s="865"/>
      <c r="AU100" s="865"/>
      <c r="AV100" s="865"/>
      <c r="AW100" s="865"/>
      <c r="AX100" s="865"/>
      <c r="AY100" s="866"/>
      <c r="AZ100" s="69"/>
      <c r="BA100" s="69"/>
    </row>
    <row r="101" spans="1:55" ht="2.25" customHeight="1" thickBot="1" x14ac:dyDescent="0.3">
      <c r="A101" s="396"/>
      <c r="B101" s="338"/>
      <c r="C101" s="526"/>
      <c r="D101" s="526"/>
      <c r="E101" s="526"/>
      <c r="F101" s="526"/>
      <c r="G101" s="527"/>
      <c r="H101" s="527"/>
      <c r="I101" s="528"/>
      <c r="J101" s="528"/>
      <c r="K101" s="528"/>
      <c r="L101" s="528"/>
      <c r="M101" s="528"/>
      <c r="N101" s="528"/>
      <c r="O101" s="529"/>
      <c r="P101" s="530"/>
      <c r="Q101" s="530"/>
      <c r="R101" s="530"/>
      <c r="S101" s="530"/>
      <c r="T101" s="530"/>
      <c r="U101" s="530"/>
      <c r="V101" s="530"/>
      <c r="W101" s="530"/>
      <c r="X101" s="530"/>
      <c r="Y101" s="530"/>
      <c r="Z101" s="530"/>
      <c r="AA101" s="862"/>
      <c r="AB101" s="863"/>
      <c r="AC101" s="863"/>
      <c r="AD101" s="863"/>
      <c r="AE101" s="863"/>
      <c r="AF101" s="864"/>
      <c r="AG101" s="116"/>
      <c r="AH101" s="865"/>
      <c r="AI101" s="865"/>
      <c r="AJ101" s="865"/>
      <c r="AK101" s="865"/>
      <c r="AL101" s="865"/>
      <c r="AM101" s="865"/>
      <c r="AN101" s="865"/>
      <c r="AO101" s="865"/>
      <c r="AP101" s="865"/>
      <c r="AQ101" s="865"/>
      <c r="AR101" s="865"/>
      <c r="AS101" s="865"/>
      <c r="AT101" s="865"/>
      <c r="AU101" s="865"/>
      <c r="AV101" s="865"/>
      <c r="AW101" s="865"/>
      <c r="AX101" s="865"/>
      <c r="AY101" s="866"/>
      <c r="AZ101" s="69"/>
      <c r="BA101" s="69"/>
    </row>
    <row r="102" spans="1:55" ht="15" customHeight="1" x14ac:dyDescent="0.25">
      <c r="A102" s="395"/>
      <c r="B102" s="788" t="str">
        <f>IF(Impôts!P18="OUI","Taux de prélèvement à la source pour les impôts","")</f>
        <v/>
      </c>
      <c r="C102" s="789"/>
      <c r="D102" s="789"/>
      <c r="E102" s="789"/>
      <c r="F102" s="789"/>
      <c r="G102" s="789"/>
      <c r="H102" s="789"/>
      <c r="I102" s="789"/>
      <c r="J102" s="789"/>
      <c r="K102" s="789"/>
      <c r="L102" s="789"/>
      <c r="M102" s="789"/>
      <c r="N102" s="789"/>
      <c r="O102" s="789"/>
      <c r="P102" s="789"/>
      <c r="Q102" s="789"/>
      <c r="R102" s="789"/>
      <c r="S102" s="789"/>
      <c r="T102" s="789"/>
      <c r="U102" s="789"/>
      <c r="V102" s="857" t="str">
        <f>IF(Impôts!M17="OUI",IF(Impôts!P18="OUI",Impôts!B19,""),"")</f>
        <v/>
      </c>
      <c r="W102" s="857"/>
      <c r="X102" s="857"/>
      <c r="Y102" s="525"/>
      <c r="Z102" s="525"/>
      <c r="AA102" s="626">
        <f>IF(Impôts!M17="OUI",AA100*Impôts!B19,0)</f>
        <v>0</v>
      </c>
      <c r="AB102" s="626"/>
      <c r="AC102" s="626"/>
      <c r="AD102" s="626"/>
      <c r="AE102" s="116"/>
      <c r="AF102" s="531"/>
      <c r="AG102" s="116"/>
      <c r="AH102" s="455" t="s">
        <v>99</v>
      </c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250"/>
      <c r="AU102" s="781">
        <f>SUM(BA29:BA59)</f>
        <v>0</v>
      </c>
      <c r="AV102" s="781"/>
      <c r="AW102" s="781"/>
      <c r="AX102" s="781"/>
      <c r="AY102" s="781"/>
      <c r="AZ102" s="69"/>
      <c r="BA102" s="69"/>
    </row>
    <row r="103" spans="1:55" ht="12" customHeight="1" x14ac:dyDescent="0.25">
      <c r="A103" s="395"/>
      <c r="B103" s="876" t="s">
        <v>218</v>
      </c>
      <c r="C103" s="877"/>
      <c r="D103" s="877"/>
      <c r="E103" s="877"/>
      <c r="F103" s="877"/>
      <c r="G103" s="877"/>
      <c r="H103" s="877"/>
      <c r="I103" s="877"/>
      <c r="J103" s="877"/>
      <c r="K103" s="877"/>
      <c r="L103" s="877"/>
      <c r="M103" s="877"/>
      <c r="N103" s="877"/>
      <c r="O103" s="877"/>
      <c r="P103" s="877"/>
      <c r="Q103" s="877"/>
      <c r="R103" s="878">
        <f>(Y57+Y93)</f>
        <v>0</v>
      </c>
      <c r="S103" s="878"/>
      <c r="T103" s="878"/>
      <c r="U103" s="878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531"/>
      <c r="AG103" s="116"/>
      <c r="AH103" s="439"/>
      <c r="AJ103" s="161"/>
      <c r="AK103" s="161"/>
      <c r="AL103" s="161"/>
      <c r="AM103" s="161"/>
      <c r="AY103" s="251"/>
      <c r="AZ103" s="69"/>
      <c r="BA103" s="69"/>
    </row>
    <row r="104" spans="1:55" ht="12" customHeight="1" x14ac:dyDescent="0.25">
      <c r="A104" s="395"/>
      <c r="B104" s="786" t="s">
        <v>219</v>
      </c>
      <c r="C104" s="787"/>
      <c r="D104" s="787"/>
      <c r="E104" s="787"/>
      <c r="F104" s="787"/>
      <c r="G104" s="787"/>
      <c r="H104" s="787"/>
      <c r="I104" s="787"/>
      <c r="J104" s="787"/>
      <c r="K104" s="787"/>
      <c r="L104" s="787"/>
      <c r="M104" s="787"/>
      <c r="N104" s="787"/>
      <c r="O104" s="787"/>
      <c r="P104" s="787"/>
      <c r="Q104" s="787"/>
      <c r="R104" s="787"/>
      <c r="S104" s="787"/>
      <c r="T104" s="787"/>
      <c r="U104" s="787"/>
      <c r="V104" s="785">
        <f>(Y57+Y93)-AA102</f>
        <v>0</v>
      </c>
      <c r="W104" s="785"/>
      <c r="X104" s="785"/>
      <c r="Y104" s="785"/>
      <c r="Z104" s="785"/>
      <c r="AA104" s="525"/>
      <c r="AB104" s="525"/>
      <c r="AC104" s="525"/>
      <c r="AD104" s="525"/>
      <c r="AE104" s="525"/>
      <c r="AF104" s="532"/>
      <c r="AG104" s="116"/>
      <c r="AH104" s="439"/>
      <c r="AJ104" s="161"/>
      <c r="AK104" s="161"/>
      <c r="AL104" s="161"/>
      <c r="AM104" s="161"/>
      <c r="AN104" s="161" t="s">
        <v>214</v>
      </c>
      <c r="AO104" s="161"/>
      <c r="AP104" s="161"/>
      <c r="AQ104" s="161"/>
      <c r="AR104" s="161"/>
      <c r="AS104" s="161"/>
      <c r="AT104" s="790"/>
      <c r="AU104" s="790"/>
      <c r="AV104" s="790"/>
      <c r="AW104" s="790"/>
      <c r="AX104" s="790"/>
      <c r="AY104" s="251"/>
      <c r="AZ104" s="69"/>
      <c r="BA104" s="69"/>
    </row>
    <row r="105" spans="1:55" ht="2.25" customHeight="1" x14ac:dyDescent="0.25">
      <c r="A105" s="396"/>
      <c r="B105" s="254"/>
      <c r="C105" s="54"/>
      <c r="D105" s="137"/>
      <c r="E105" s="54"/>
      <c r="F105" s="137"/>
      <c r="G105" s="137"/>
      <c r="H105" s="137"/>
      <c r="I105" s="137"/>
      <c r="J105" s="137"/>
      <c r="K105" s="137"/>
      <c r="L105" s="137"/>
      <c r="M105" s="13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137"/>
      <c r="Y105" s="137"/>
      <c r="Z105" s="137"/>
      <c r="AA105" s="137"/>
      <c r="AB105" s="137"/>
      <c r="AC105" s="137"/>
      <c r="AD105" s="137"/>
      <c r="AE105" s="54"/>
      <c r="AF105" s="533"/>
      <c r="AG105" s="170"/>
      <c r="AH105" s="456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1"/>
      <c r="AY105" s="251"/>
      <c r="AZ105" s="255"/>
      <c r="BA105" s="255"/>
    </row>
    <row r="106" spans="1:55" ht="12" customHeight="1" x14ac:dyDescent="0.25">
      <c r="A106" s="395"/>
      <c r="B106" s="544" t="s">
        <v>215</v>
      </c>
      <c r="C106" s="545"/>
      <c r="D106" s="545"/>
      <c r="E106" s="545"/>
      <c r="F106" s="545"/>
      <c r="G106" s="545"/>
      <c r="H106" s="546"/>
      <c r="I106" s="547" t="s">
        <v>216</v>
      </c>
      <c r="J106" s="546"/>
      <c r="K106" s="545"/>
      <c r="L106" s="545"/>
      <c r="M106" s="545"/>
      <c r="N106" s="546"/>
      <c r="O106" s="546"/>
      <c r="P106" s="792">
        <v>0</v>
      </c>
      <c r="Q106" s="792"/>
      <c r="R106" s="792"/>
      <c r="S106" s="792"/>
      <c r="T106" s="547"/>
      <c r="U106" s="547"/>
      <c r="V106" s="547"/>
      <c r="W106" s="547" t="s">
        <v>217</v>
      </c>
      <c r="X106" s="547"/>
      <c r="Y106" s="547"/>
      <c r="Z106" s="546"/>
      <c r="AA106" s="548"/>
      <c r="AB106" s="791">
        <f>(Y57+Y93)-P106</f>
        <v>0</v>
      </c>
      <c r="AC106" s="791"/>
      <c r="AD106" s="791"/>
      <c r="AE106" s="791"/>
      <c r="AF106" s="549"/>
      <c r="AG106" s="256"/>
      <c r="AH106" s="439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161"/>
      <c r="AY106" s="251"/>
      <c r="AZ106" s="69"/>
      <c r="BA106" s="69"/>
    </row>
    <row r="107" spans="1:55" ht="2.25" customHeight="1" x14ac:dyDescent="0.25">
      <c r="A107" s="396"/>
      <c r="B107" s="257"/>
      <c r="C107" s="54"/>
      <c r="D107" s="54"/>
      <c r="E107" s="54"/>
      <c r="F107" s="54"/>
      <c r="G107" s="54"/>
      <c r="H107" s="54"/>
      <c r="I107" s="54"/>
      <c r="J107" s="784"/>
      <c r="K107" s="784"/>
      <c r="L107" s="784"/>
      <c r="M107" s="784"/>
      <c r="N107" s="784"/>
      <c r="O107" s="784"/>
      <c r="P107" s="784"/>
      <c r="Q107" s="784"/>
      <c r="R107" s="784"/>
      <c r="S107" s="784"/>
      <c r="T107" s="784"/>
      <c r="U107" s="258"/>
      <c r="V107" s="258"/>
      <c r="W107" s="258"/>
      <c r="X107" s="784"/>
      <c r="Y107" s="784"/>
      <c r="Z107" s="784"/>
      <c r="AA107" s="784"/>
      <c r="AB107" s="784"/>
      <c r="AC107" s="784"/>
      <c r="AD107" s="784"/>
      <c r="AE107" s="784"/>
      <c r="AF107" s="534"/>
      <c r="AG107" s="116"/>
      <c r="AH107" s="439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251"/>
      <c r="AZ107" s="255"/>
      <c r="BA107" s="255"/>
    </row>
    <row r="108" spans="1:55" ht="12" customHeight="1" x14ac:dyDescent="0.25">
      <c r="A108" s="376"/>
      <c r="B108" s="340"/>
      <c r="C108" s="525"/>
      <c r="D108" s="525"/>
      <c r="E108" s="525"/>
      <c r="F108" s="525"/>
      <c r="G108" s="525"/>
      <c r="H108" s="525"/>
      <c r="I108" s="525"/>
      <c r="J108" s="525"/>
      <c r="K108" s="525"/>
      <c r="L108" s="525"/>
      <c r="M108" s="525"/>
      <c r="N108" s="525"/>
      <c r="O108" s="525"/>
      <c r="P108" s="525"/>
      <c r="Q108" s="525"/>
      <c r="R108" s="525"/>
      <c r="S108" s="525"/>
      <c r="T108" s="525"/>
      <c r="U108" s="525"/>
      <c r="V108" s="525"/>
      <c r="W108" s="525"/>
      <c r="X108" s="525"/>
      <c r="Y108" s="525"/>
      <c r="Z108" s="525"/>
      <c r="AA108" s="525"/>
      <c r="AB108" s="525"/>
      <c r="AC108" s="525"/>
      <c r="AD108" s="525"/>
      <c r="AE108" s="525"/>
      <c r="AF108" s="532"/>
      <c r="AG108" s="116"/>
      <c r="AH108" s="457" t="s">
        <v>103</v>
      </c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780">
        <f>SUM(BB29:BB59)</f>
        <v>0</v>
      </c>
      <c r="AV108" s="780"/>
      <c r="AW108" s="780"/>
      <c r="AX108" s="780"/>
      <c r="AY108" s="780"/>
      <c r="AZ108" s="255"/>
      <c r="BA108" s="255"/>
    </row>
    <row r="109" spans="1:55" ht="12" customHeight="1" x14ac:dyDescent="0.25">
      <c r="A109" s="397"/>
      <c r="B109" s="252" t="s">
        <v>100</v>
      </c>
      <c r="C109" s="253"/>
      <c r="D109" s="253"/>
      <c r="E109" s="253"/>
      <c r="F109" s="253"/>
      <c r="G109" s="253"/>
      <c r="H109" s="253"/>
      <c r="I109" s="253"/>
      <c r="J109" s="253"/>
      <c r="K109" s="687"/>
      <c r="L109" s="687"/>
      <c r="M109" s="687"/>
      <c r="N109" s="687"/>
      <c r="O109" s="687"/>
      <c r="P109" s="137" t="s">
        <v>101</v>
      </c>
      <c r="Q109" s="54"/>
      <c r="R109" s="54"/>
      <c r="S109" s="54"/>
      <c r="T109" s="782"/>
      <c r="U109" s="782"/>
      <c r="V109" s="782"/>
      <c r="W109" s="782"/>
      <c r="X109" s="782"/>
      <c r="Y109" s="782"/>
      <c r="Z109" s="782"/>
      <c r="AA109" s="782"/>
      <c r="AB109" s="782"/>
      <c r="AC109" s="782"/>
      <c r="AD109" s="782"/>
      <c r="AE109" s="782"/>
      <c r="AF109" s="783"/>
      <c r="AG109" s="259"/>
      <c r="AH109" s="439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  <c r="AS109" s="161"/>
      <c r="AT109" s="161"/>
      <c r="AU109" s="161" t="s">
        <v>1</v>
      </c>
      <c r="AV109" s="161"/>
      <c r="AW109" s="161"/>
      <c r="AX109" s="161"/>
      <c r="AY109" s="251"/>
      <c r="AZ109" s="260"/>
      <c r="BA109" s="260"/>
    </row>
    <row r="110" spans="1:55" ht="12" customHeight="1" thickBot="1" x14ac:dyDescent="0.3">
      <c r="A110" s="376"/>
      <c r="B110" s="404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875" t="s">
        <v>98</v>
      </c>
      <c r="P110" s="875"/>
      <c r="Q110" s="875"/>
      <c r="R110" s="875"/>
      <c r="S110" s="875"/>
      <c r="T110" s="875"/>
      <c r="U110" s="855"/>
      <c r="V110" s="855"/>
      <c r="W110" s="855"/>
      <c r="X110" s="855"/>
      <c r="Y110" s="855"/>
      <c r="Z110" s="536"/>
      <c r="AA110" s="536"/>
      <c r="AB110" s="536"/>
      <c r="AC110" s="536"/>
      <c r="AD110" s="536"/>
      <c r="AE110" s="536"/>
      <c r="AF110" s="535"/>
      <c r="AG110" s="116"/>
      <c r="AH110" s="439"/>
      <c r="AI110" s="161"/>
      <c r="AJ110" s="161"/>
      <c r="AK110" s="161"/>
      <c r="AL110" s="161"/>
      <c r="AM110" s="161"/>
      <c r="AN110" s="161" t="s">
        <v>102</v>
      </c>
      <c r="AO110" s="161"/>
      <c r="AP110" s="161"/>
      <c r="AQ110" s="161"/>
      <c r="AR110" s="161"/>
      <c r="AS110" s="161"/>
      <c r="AT110" s="873"/>
      <c r="AU110" s="873"/>
      <c r="AV110" s="873"/>
      <c r="AW110" s="873"/>
      <c r="AX110" s="873"/>
      <c r="AY110" s="251"/>
    </row>
    <row r="111" spans="1:55" ht="2.25" customHeight="1" thickBot="1" x14ac:dyDescent="0.3">
      <c r="A111" s="376"/>
      <c r="B111" s="261"/>
      <c r="C111" s="262"/>
      <c r="D111" s="262"/>
      <c r="E111" s="262"/>
      <c r="F111" s="262"/>
      <c r="G111" s="262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3"/>
      <c r="AG111" s="116"/>
      <c r="AH111" s="264"/>
      <c r="AI111" s="223"/>
      <c r="AJ111" s="223"/>
      <c r="AK111" s="223"/>
      <c r="AL111" s="223"/>
      <c r="AM111" s="223"/>
      <c r="AN111" s="223"/>
      <c r="AO111" s="223"/>
      <c r="AP111" s="223"/>
      <c r="AQ111" s="223"/>
      <c r="AR111" s="223"/>
      <c r="AS111" s="223"/>
      <c r="AT111" s="223"/>
      <c r="AU111" s="223"/>
      <c r="AV111" s="223"/>
      <c r="AW111" s="223"/>
      <c r="AX111" s="223"/>
      <c r="AY111" s="265"/>
    </row>
    <row r="112" spans="1:55" ht="11.1" customHeight="1" x14ac:dyDescent="0.25">
      <c r="A112" s="376"/>
      <c r="B112" s="116"/>
      <c r="C112" s="26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266" t="s">
        <v>104</v>
      </c>
      <c r="AC112" s="116"/>
      <c r="AD112" s="116"/>
      <c r="AE112" s="116"/>
      <c r="AF112" s="116"/>
      <c r="AG112" s="116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267"/>
    </row>
    <row r="113" spans="1:58" ht="2.25" customHeight="1" x14ac:dyDescent="0.25">
      <c r="A113" s="376"/>
      <c r="B113" s="496"/>
      <c r="C113" s="496"/>
      <c r="D113" s="496"/>
      <c r="E113" s="496"/>
      <c r="F113" s="496"/>
      <c r="G113" s="496"/>
      <c r="H113" s="496"/>
      <c r="I113" s="496"/>
      <c r="J113" s="496"/>
      <c r="K113" s="498"/>
      <c r="L113" s="498"/>
      <c r="M113" s="498"/>
      <c r="N113" s="498"/>
      <c r="O113" s="498"/>
      <c r="P113" s="496"/>
      <c r="Q113" s="496"/>
      <c r="R113" s="496"/>
      <c r="S113" s="496"/>
      <c r="T113" s="496"/>
      <c r="U113" s="496"/>
      <c r="V113" s="496"/>
      <c r="W113" s="496"/>
      <c r="X113" s="496"/>
      <c r="Y113" s="496"/>
      <c r="Z113" s="496"/>
      <c r="AA113" s="496"/>
      <c r="AB113" s="499"/>
      <c r="AC113" s="499"/>
      <c r="AD113" s="499"/>
      <c r="AE113" s="499"/>
      <c r="AF113" s="499"/>
      <c r="AG113" s="499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239"/>
      <c r="AS113" s="239"/>
      <c r="AT113" s="239"/>
      <c r="AU113" s="239"/>
      <c r="AV113" s="239"/>
      <c r="AW113" s="239"/>
      <c r="AX113" s="239"/>
      <c r="AY113" s="268"/>
    </row>
    <row r="114" spans="1:58" ht="15" customHeight="1" x14ac:dyDescent="0.25">
      <c r="A114" s="500"/>
      <c r="B114" s="879" t="s">
        <v>205</v>
      </c>
      <c r="C114" s="879"/>
      <c r="D114" s="879"/>
      <c r="E114" s="879"/>
      <c r="F114" s="879"/>
      <c r="G114" s="879"/>
      <c r="H114" s="879"/>
      <c r="I114" s="879"/>
      <c r="J114" s="879"/>
      <c r="K114" s="879"/>
      <c r="L114" s="879"/>
      <c r="M114" s="501"/>
      <c r="N114" s="856" t="s">
        <v>206</v>
      </c>
      <c r="O114" s="856"/>
      <c r="P114" s="856"/>
      <c r="Q114" s="856"/>
      <c r="R114" s="856"/>
      <c r="S114" s="856"/>
      <c r="T114" s="856"/>
      <c r="U114" s="856" t="s">
        <v>207</v>
      </c>
      <c r="V114" s="856"/>
      <c r="W114" s="856"/>
      <c r="X114" s="856"/>
      <c r="Y114" s="856"/>
      <c r="Z114" s="856"/>
      <c r="AA114" s="856" t="s">
        <v>208</v>
      </c>
      <c r="AB114" s="856"/>
      <c r="AC114" s="856"/>
      <c r="AD114" s="856"/>
      <c r="AE114" s="856"/>
      <c r="AF114" s="856"/>
      <c r="AG114" s="846" t="s">
        <v>209</v>
      </c>
      <c r="AH114" s="847"/>
      <c r="AI114" s="853" t="s">
        <v>210</v>
      </c>
      <c r="AJ114" s="853"/>
      <c r="AK114" s="853"/>
      <c r="AL114" s="853"/>
      <c r="AM114" s="853"/>
      <c r="AN114" s="853"/>
      <c r="AO114" s="853"/>
      <c r="AP114" s="853" t="s">
        <v>211</v>
      </c>
      <c r="AQ114" s="853"/>
      <c r="AR114" s="853"/>
      <c r="AS114" s="853"/>
      <c r="AT114" s="853"/>
      <c r="AU114" s="853"/>
      <c r="AV114" s="853"/>
      <c r="AW114" s="239"/>
      <c r="AX114" s="239"/>
      <c r="AY114" s="268"/>
    </row>
    <row r="115" spans="1:58" ht="2.25" customHeight="1" x14ac:dyDescent="0.25">
      <c r="A115" s="500"/>
      <c r="B115" s="502"/>
      <c r="C115" s="502"/>
      <c r="D115" s="502"/>
      <c r="E115" s="502"/>
      <c r="F115" s="502"/>
      <c r="G115" s="502"/>
      <c r="H115" s="502"/>
      <c r="I115" s="502"/>
      <c r="J115" s="502"/>
      <c r="K115" s="501"/>
      <c r="L115" s="501"/>
      <c r="M115" s="501"/>
      <c r="N115" s="834">
        <f>IF(Identification!BC19="OUI",(((Y28+Y31+Y34+Y35)-AC36)*'taux cotisations'!E37)+(Q52*2.9%),(((Y28+Y31+Y34+Y35)-AC36)*'taux cotisations'!E36)+(Q52*2.9%))</f>
        <v>0</v>
      </c>
      <c r="O115" s="835"/>
      <c r="P115" s="835"/>
      <c r="Q115" s="835"/>
      <c r="R115" s="835"/>
      <c r="S115" s="835"/>
      <c r="T115" s="836"/>
      <c r="U115" s="840">
        <f>Y79</f>
        <v>0</v>
      </c>
      <c r="V115" s="841"/>
      <c r="W115" s="841"/>
      <c r="X115" s="841"/>
      <c r="Y115" s="841"/>
      <c r="Z115" s="842"/>
      <c r="AA115" s="840">
        <f>IF(Impôts!M20="PARENT EMPLOYEUR",(W95+W96),Y85)</f>
        <v>0</v>
      </c>
      <c r="AB115" s="841"/>
      <c r="AC115" s="841"/>
      <c r="AD115" s="841"/>
      <c r="AE115" s="841"/>
      <c r="AF115" s="842"/>
      <c r="AG115" s="848">
        <f>Y87</f>
        <v>0</v>
      </c>
      <c r="AH115" s="849"/>
      <c r="AI115" s="852">
        <f>AU102</f>
        <v>0</v>
      </c>
      <c r="AJ115" s="852"/>
      <c r="AK115" s="852"/>
      <c r="AL115" s="852"/>
      <c r="AM115" s="852"/>
      <c r="AN115" s="852"/>
      <c r="AO115" s="852"/>
      <c r="AP115" s="802">
        <f>AU108</f>
        <v>0</v>
      </c>
      <c r="AQ115" s="803"/>
      <c r="AR115" s="803"/>
      <c r="AS115" s="803"/>
      <c r="AT115" s="803"/>
      <c r="AU115" s="803"/>
      <c r="AV115" s="804"/>
      <c r="AW115" s="239"/>
      <c r="AX115" s="239"/>
      <c r="AY115" s="268"/>
    </row>
    <row r="116" spans="1:58" ht="15" customHeight="1" x14ac:dyDescent="0.25">
      <c r="A116" s="500"/>
      <c r="B116" s="801" t="s">
        <v>212</v>
      </c>
      <c r="C116" s="801"/>
      <c r="D116" s="801"/>
      <c r="E116" s="801"/>
      <c r="F116" s="801"/>
      <c r="G116" s="801"/>
      <c r="H116" s="801"/>
      <c r="I116" s="801"/>
      <c r="J116" s="801"/>
      <c r="K116" s="801"/>
      <c r="L116" s="801"/>
      <c r="M116" s="503"/>
      <c r="N116" s="837"/>
      <c r="O116" s="838"/>
      <c r="P116" s="838"/>
      <c r="Q116" s="838"/>
      <c r="R116" s="838"/>
      <c r="S116" s="838"/>
      <c r="T116" s="839"/>
      <c r="U116" s="843"/>
      <c r="V116" s="844"/>
      <c r="W116" s="844"/>
      <c r="X116" s="844"/>
      <c r="Y116" s="844"/>
      <c r="Z116" s="845"/>
      <c r="AA116" s="843"/>
      <c r="AB116" s="844"/>
      <c r="AC116" s="844"/>
      <c r="AD116" s="844"/>
      <c r="AE116" s="844"/>
      <c r="AF116" s="845"/>
      <c r="AG116" s="850"/>
      <c r="AH116" s="851"/>
      <c r="AI116" s="852"/>
      <c r="AJ116" s="852"/>
      <c r="AK116" s="852"/>
      <c r="AL116" s="852"/>
      <c r="AM116" s="852"/>
      <c r="AN116" s="852"/>
      <c r="AO116" s="852"/>
      <c r="AP116" s="805"/>
      <c r="AQ116" s="806"/>
      <c r="AR116" s="806"/>
      <c r="AS116" s="806"/>
      <c r="AT116" s="806"/>
      <c r="AU116" s="806"/>
      <c r="AV116" s="807"/>
      <c r="AW116" s="497"/>
      <c r="AX116" s="497"/>
      <c r="AY116" s="268"/>
    </row>
    <row r="117" spans="1:58" ht="2.25" customHeight="1" x14ac:dyDescent="0.25">
      <c r="A117" s="376"/>
      <c r="B117" s="494"/>
      <c r="C117" s="494"/>
      <c r="D117" s="494"/>
      <c r="E117" s="494"/>
      <c r="F117" s="494"/>
      <c r="G117" s="494"/>
      <c r="H117" s="494"/>
      <c r="I117" s="494"/>
      <c r="J117" s="494"/>
      <c r="K117" s="495"/>
      <c r="L117" s="495"/>
      <c r="M117" s="495"/>
      <c r="N117" s="495"/>
      <c r="O117" s="495"/>
      <c r="P117" s="496"/>
      <c r="Q117" s="496"/>
      <c r="R117" s="496"/>
      <c r="S117" s="496"/>
      <c r="T117" s="496"/>
      <c r="U117" s="496"/>
      <c r="V117" s="496"/>
      <c r="W117" s="496"/>
      <c r="X117" s="496"/>
      <c r="Y117" s="496"/>
      <c r="Z117" s="496"/>
      <c r="AA117" s="496"/>
      <c r="AB117" s="495"/>
      <c r="AC117" s="495"/>
      <c r="AD117" s="495"/>
      <c r="AE117" s="495"/>
      <c r="AF117" s="495"/>
      <c r="AG117" s="495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497"/>
      <c r="AS117" s="497"/>
      <c r="AT117" s="497"/>
      <c r="AU117" s="497"/>
      <c r="AV117" s="497"/>
      <c r="AW117" s="497"/>
      <c r="AX117" s="497"/>
      <c r="AY117" s="268"/>
    </row>
    <row r="118" spans="1:58" ht="10.5" customHeight="1" x14ac:dyDescent="0.25">
      <c r="A118" s="37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268"/>
    </row>
    <row r="119" spans="1:58" ht="17.25" customHeight="1" x14ac:dyDescent="0.25">
      <c r="A119" s="376"/>
      <c r="B119" s="793" t="s">
        <v>105</v>
      </c>
      <c r="C119" s="793"/>
      <c r="D119" s="793"/>
      <c r="E119" s="793"/>
      <c r="F119" s="793"/>
      <c r="G119" s="794" t="s">
        <v>106</v>
      </c>
      <c r="H119" s="794"/>
      <c r="I119" s="794"/>
      <c r="J119" s="794"/>
      <c r="K119" s="794"/>
      <c r="L119" s="794"/>
      <c r="M119" s="794"/>
      <c r="N119" s="794"/>
      <c r="O119" s="550">
        <v>0</v>
      </c>
      <c r="P119" s="795" t="s">
        <v>107</v>
      </c>
      <c r="Q119" s="795"/>
      <c r="R119" s="795"/>
      <c r="S119" s="795"/>
      <c r="T119" s="795"/>
      <c r="U119" s="796">
        <f>ROUNDUP(IF($O$119&gt;0,IF($O$119*2.5&gt;=30,30,$O$119*2.5),(IF($O$120&gt;0,IF($O$120/4*2.5&gt;=30,30,$O$120/4*2.5)))),0)</f>
        <v>0</v>
      </c>
      <c r="V119" s="796"/>
      <c r="W119" s="797" t="s">
        <v>108</v>
      </c>
      <c r="X119" s="797"/>
      <c r="Y119" s="797"/>
      <c r="Z119" s="797"/>
      <c r="AA119" s="797"/>
      <c r="AB119" s="798">
        <v>0</v>
      </c>
      <c r="AC119" s="817" t="s">
        <v>109</v>
      </c>
      <c r="AD119" s="817"/>
      <c r="AE119" s="817"/>
      <c r="AF119" s="817"/>
      <c r="AG119" s="810">
        <f>IF($U$119+$AB$119&gt;=30,30,$U$119+$AB$119)</f>
        <v>0</v>
      </c>
      <c r="AH119" s="810"/>
      <c r="AI119" s="811" t="s">
        <v>110</v>
      </c>
      <c r="AJ119" s="811"/>
      <c r="AK119" s="811"/>
      <c r="AL119" s="811"/>
      <c r="AM119" s="811"/>
      <c r="AN119" s="812">
        <v>0</v>
      </c>
      <c r="AO119" s="812"/>
      <c r="AP119" s="813" t="s">
        <v>111</v>
      </c>
      <c r="AQ119" s="813"/>
      <c r="AR119" s="813"/>
      <c r="AS119" s="814">
        <v>0</v>
      </c>
      <c r="AT119" s="815" t="s">
        <v>112</v>
      </c>
      <c r="AU119" s="815"/>
      <c r="AV119" s="799">
        <f>AG119+AN119-AS119</f>
        <v>0</v>
      </c>
      <c r="AW119" s="799"/>
      <c r="AX119" s="799"/>
      <c r="AY119" s="268"/>
      <c r="BB119" s="269"/>
      <c r="BC119" s="270"/>
      <c r="BD119" s="270"/>
      <c r="BE119" s="270"/>
      <c r="BF119" s="270"/>
    </row>
    <row r="120" spans="1:58" ht="19.5" customHeight="1" x14ac:dyDescent="0.25">
      <c r="A120" s="376"/>
      <c r="B120" s="793"/>
      <c r="C120" s="793"/>
      <c r="D120" s="793"/>
      <c r="E120" s="793"/>
      <c r="F120" s="793"/>
      <c r="G120" s="800" t="s">
        <v>113</v>
      </c>
      <c r="H120" s="800"/>
      <c r="I120" s="800"/>
      <c r="J120" s="800"/>
      <c r="K120" s="800"/>
      <c r="L120" s="800"/>
      <c r="M120" s="800"/>
      <c r="N120" s="800"/>
      <c r="O120" s="551">
        <v>0</v>
      </c>
      <c r="P120" s="795"/>
      <c r="Q120" s="795"/>
      <c r="R120" s="795"/>
      <c r="S120" s="795"/>
      <c r="T120" s="795"/>
      <c r="U120" s="796"/>
      <c r="V120" s="796"/>
      <c r="W120" s="797"/>
      <c r="X120" s="797"/>
      <c r="Y120" s="797"/>
      <c r="Z120" s="797"/>
      <c r="AA120" s="797"/>
      <c r="AB120" s="798"/>
      <c r="AC120" s="817"/>
      <c r="AD120" s="817"/>
      <c r="AE120" s="817"/>
      <c r="AF120" s="817"/>
      <c r="AG120" s="810"/>
      <c r="AH120" s="810"/>
      <c r="AI120" s="811"/>
      <c r="AJ120" s="811"/>
      <c r="AK120" s="811"/>
      <c r="AL120" s="811"/>
      <c r="AM120" s="811"/>
      <c r="AN120" s="812"/>
      <c r="AO120" s="812"/>
      <c r="AP120" s="813"/>
      <c r="AQ120" s="813"/>
      <c r="AR120" s="813"/>
      <c r="AS120" s="814"/>
      <c r="AT120" s="815"/>
      <c r="AU120" s="815"/>
      <c r="AV120" s="799"/>
      <c r="AW120" s="799"/>
      <c r="AX120" s="799"/>
      <c r="AY120" s="268"/>
      <c r="BB120" s="269"/>
      <c r="BC120" s="270"/>
      <c r="BD120" s="270"/>
      <c r="BE120" s="270"/>
      <c r="BF120" s="270"/>
    </row>
    <row r="121" spans="1:58" ht="10.5" customHeight="1" x14ac:dyDescent="0.25">
      <c r="A121" s="376"/>
      <c r="B121" s="116"/>
      <c r="C121" s="116"/>
      <c r="D121" s="116"/>
      <c r="E121" s="116"/>
      <c r="F121" s="116"/>
      <c r="G121" s="271"/>
      <c r="H121" s="271"/>
      <c r="I121" s="271"/>
      <c r="J121" s="271"/>
      <c r="K121" s="271"/>
      <c r="L121" s="271"/>
      <c r="M121" s="271"/>
      <c r="N121" s="271"/>
      <c r="O121" s="552"/>
      <c r="P121" s="134"/>
      <c r="Q121" s="134"/>
      <c r="R121" s="134"/>
      <c r="S121" s="134"/>
      <c r="T121" s="134"/>
      <c r="U121" s="271"/>
      <c r="V121" s="116"/>
      <c r="W121" s="116"/>
      <c r="X121" s="271"/>
      <c r="Y121" s="271"/>
      <c r="Z121" s="271"/>
      <c r="AA121" s="271"/>
      <c r="AB121" s="134"/>
      <c r="AC121" s="143"/>
      <c r="AD121" s="134"/>
      <c r="AE121" s="134"/>
      <c r="AF121" s="134"/>
      <c r="AG121" s="54"/>
      <c r="AH121" s="54"/>
      <c r="AI121" s="116"/>
      <c r="AJ121" s="116"/>
      <c r="AK121" s="271"/>
      <c r="AL121" s="271"/>
      <c r="AM121" s="271"/>
      <c r="AN121" s="54"/>
      <c r="AO121" s="553"/>
      <c r="AP121" s="116"/>
      <c r="AQ121" s="271"/>
      <c r="AR121" s="271"/>
      <c r="AS121" s="54"/>
      <c r="AT121" s="271"/>
      <c r="AU121" s="271"/>
      <c r="AV121" s="116"/>
      <c r="AW121" s="116"/>
      <c r="AX121" s="116"/>
      <c r="AY121" s="268"/>
      <c r="BB121" s="269"/>
      <c r="BC121" s="270"/>
      <c r="BD121" s="270"/>
      <c r="BE121" s="270"/>
      <c r="BF121" s="270"/>
    </row>
    <row r="122" spans="1:58" ht="17.25" customHeight="1" x14ac:dyDescent="0.25">
      <c r="A122" s="376"/>
      <c r="B122" s="816" t="s">
        <v>114</v>
      </c>
      <c r="C122" s="816"/>
      <c r="D122" s="816"/>
      <c r="E122" s="816"/>
      <c r="F122" s="816"/>
      <c r="G122" s="794" t="s">
        <v>106</v>
      </c>
      <c r="H122" s="794"/>
      <c r="I122" s="794"/>
      <c r="J122" s="794"/>
      <c r="K122" s="794"/>
      <c r="L122" s="794"/>
      <c r="M122" s="794"/>
      <c r="N122" s="794"/>
      <c r="O122" s="550">
        <v>0</v>
      </c>
      <c r="P122" s="795" t="s">
        <v>107</v>
      </c>
      <c r="Q122" s="795"/>
      <c r="R122" s="795"/>
      <c r="S122" s="795"/>
      <c r="T122" s="795"/>
      <c r="U122" s="796">
        <f>ROUNDUP(IF($O$122&gt;0,IF($O$122*2.5&gt;=30,30,$O$122*2.5),(IF($O$123&gt;0,IF($O$123/4*2.5&gt;=30,30,$O$123/4*2.5)))),0)</f>
        <v>0</v>
      </c>
      <c r="V122" s="796"/>
      <c r="W122" s="797" t="s">
        <v>108</v>
      </c>
      <c r="X122" s="797"/>
      <c r="Y122" s="797"/>
      <c r="Z122" s="797"/>
      <c r="AA122" s="797"/>
      <c r="AB122" s="798">
        <v>0</v>
      </c>
      <c r="AC122" s="817" t="s">
        <v>109</v>
      </c>
      <c r="AD122" s="817"/>
      <c r="AE122" s="817"/>
      <c r="AF122" s="817"/>
      <c r="AG122" s="810">
        <f>IF($U$122+$AB$122&gt;=30,30,$U$122+$AB$122)</f>
        <v>0</v>
      </c>
      <c r="AH122" s="810"/>
      <c r="AI122" s="811" t="s">
        <v>110</v>
      </c>
      <c r="AJ122" s="811"/>
      <c r="AK122" s="811"/>
      <c r="AL122" s="811"/>
      <c r="AM122" s="811"/>
      <c r="AN122" s="812">
        <v>0</v>
      </c>
      <c r="AO122" s="812"/>
      <c r="AP122" s="813" t="s">
        <v>111</v>
      </c>
      <c r="AQ122" s="813"/>
      <c r="AR122" s="813"/>
      <c r="AS122" s="814">
        <v>0</v>
      </c>
      <c r="AT122" s="815" t="s">
        <v>112</v>
      </c>
      <c r="AU122" s="815"/>
      <c r="AV122" s="799">
        <f>AG122+AN122-AS122</f>
        <v>0</v>
      </c>
      <c r="AW122" s="799"/>
      <c r="AX122" s="799"/>
      <c r="AY122" s="268"/>
    </row>
    <row r="123" spans="1:58" ht="21" customHeight="1" x14ac:dyDescent="0.25">
      <c r="A123" s="376"/>
      <c r="B123" s="816"/>
      <c r="C123" s="816"/>
      <c r="D123" s="816"/>
      <c r="E123" s="816"/>
      <c r="F123" s="816"/>
      <c r="G123" s="800" t="s">
        <v>113</v>
      </c>
      <c r="H123" s="800"/>
      <c r="I123" s="800"/>
      <c r="J123" s="800"/>
      <c r="K123" s="800"/>
      <c r="L123" s="800"/>
      <c r="M123" s="800"/>
      <c r="N123" s="800"/>
      <c r="O123" s="551">
        <v>0</v>
      </c>
      <c r="P123" s="795"/>
      <c r="Q123" s="795"/>
      <c r="R123" s="795"/>
      <c r="S123" s="795"/>
      <c r="T123" s="795"/>
      <c r="U123" s="796"/>
      <c r="V123" s="796"/>
      <c r="W123" s="797"/>
      <c r="X123" s="797"/>
      <c r="Y123" s="797"/>
      <c r="Z123" s="797"/>
      <c r="AA123" s="797"/>
      <c r="AB123" s="798"/>
      <c r="AC123" s="817"/>
      <c r="AD123" s="817"/>
      <c r="AE123" s="817"/>
      <c r="AF123" s="817"/>
      <c r="AG123" s="810"/>
      <c r="AH123" s="810"/>
      <c r="AI123" s="811"/>
      <c r="AJ123" s="811"/>
      <c r="AK123" s="811"/>
      <c r="AL123" s="811"/>
      <c r="AM123" s="811"/>
      <c r="AN123" s="812"/>
      <c r="AO123" s="812"/>
      <c r="AP123" s="813"/>
      <c r="AQ123" s="813"/>
      <c r="AR123" s="813"/>
      <c r="AS123" s="814"/>
      <c r="AT123" s="815"/>
      <c r="AU123" s="815"/>
      <c r="AV123" s="799"/>
      <c r="AW123" s="799"/>
      <c r="AX123" s="799"/>
      <c r="AY123" s="268"/>
    </row>
    <row r="124" spans="1:58" s="47" customFormat="1" ht="10.5" customHeight="1" x14ac:dyDescent="0.25">
      <c r="A124" s="398"/>
      <c r="B124" s="272"/>
      <c r="C124" s="272"/>
      <c r="D124" s="272"/>
      <c r="E124" s="272"/>
      <c r="F124" s="272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273"/>
      <c r="U124" s="273"/>
      <c r="V124" s="273"/>
      <c r="W124" s="273"/>
      <c r="X124" s="273"/>
      <c r="Y124" s="273"/>
      <c r="Z124" s="157"/>
      <c r="AA124" s="157"/>
      <c r="AB124" s="274"/>
      <c r="AC124" s="274"/>
      <c r="AD124" s="274"/>
      <c r="AE124" s="274"/>
      <c r="AF124" s="274"/>
      <c r="AG124" s="274"/>
      <c r="AH124" s="273"/>
      <c r="AI124" s="273"/>
      <c r="AJ124" s="273"/>
      <c r="AK124" s="273"/>
      <c r="AL124" s="273"/>
      <c r="AM124" s="273"/>
      <c r="AN124" s="273"/>
      <c r="AO124" s="273"/>
      <c r="AP124" s="275"/>
      <c r="AQ124" s="275"/>
      <c r="AR124" s="157"/>
      <c r="AS124" s="157"/>
      <c r="AT124" s="157"/>
      <c r="AU124" s="157"/>
      <c r="AV124" s="157"/>
      <c r="AW124" s="157"/>
      <c r="AX124" s="157"/>
      <c r="AY124" s="276"/>
      <c r="AZ124" s="277"/>
      <c r="BA124" s="277"/>
      <c r="BB124" s="278"/>
    </row>
    <row r="125" spans="1:58" ht="11.1" customHeight="1" x14ac:dyDescent="0.25">
      <c r="A125" s="808" t="s">
        <v>115</v>
      </c>
      <c r="B125" s="808"/>
      <c r="C125" s="808"/>
      <c r="D125" s="808"/>
      <c r="E125" s="808"/>
      <c r="F125" s="808"/>
      <c r="G125" s="808"/>
      <c r="H125" s="808"/>
      <c r="I125" s="808"/>
      <c r="J125" s="808"/>
      <c r="K125" s="808"/>
      <c r="L125" s="808"/>
      <c r="M125" s="808"/>
      <c r="N125" s="808"/>
      <c r="O125" s="808"/>
      <c r="P125" s="808"/>
      <c r="Q125" s="808"/>
      <c r="R125" s="808"/>
      <c r="S125" s="808"/>
      <c r="T125" s="808"/>
      <c r="U125" s="808"/>
      <c r="V125" s="808"/>
      <c r="W125" s="808"/>
      <c r="X125" s="808"/>
      <c r="Y125" s="808"/>
      <c r="Z125" s="808"/>
      <c r="AA125" s="808"/>
      <c r="AB125" s="808"/>
      <c r="AC125" s="808"/>
      <c r="AD125" s="808"/>
      <c r="AE125" s="808"/>
      <c r="AF125" s="808"/>
      <c r="AG125" s="808"/>
      <c r="AH125" s="808"/>
      <c r="AI125" s="808"/>
      <c r="AJ125" s="808"/>
      <c r="AK125" s="808"/>
      <c r="AL125" s="808"/>
      <c r="AM125" s="808"/>
      <c r="AN125" s="808"/>
      <c r="AO125" s="808"/>
      <c r="AP125" s="808"/>
      <c r="AQ125" s="808"/>
      <c r="AR125" s="808"/>
      <c r="AS125" s="808"/>
      <c r="AT125" s="808"/>
      <c r="AU125" s="808"/>
      <c r="AV125" s="808"/>
      <c r="AW125" s="808"/>
      <c r="AX125" s="808"/>
      <c r="AY125" s="808"/>
    </row>
    <row r="126" spans="1:58" ht="2.25" customHeight="1" x14ac:dyDescent="0.25">
      <c r="A126" s="399"/>
      <c r="B126" s="279"/>
      <c r="C126" s="279"/>
      <c r="D126" s="279"/>
      <c r="E126" s="279"/>
      <c r="F126" s="279"/>
      <c r="G126" s="279"/>
      <c r="H126" s="279"/>
      <c r="I126" s="279"/>
      <c r="J126" s="279"/>
      <c r="K126" s="279"/>
      <c r="L126" s="279"/>
      <c r="M126" s="279"/>
      <c r="N126" s="279"/>
      <c r="O126" s="279"/>
      <c r="P126" s="279"/>
      <c r="Q126" s="279"/>
      <c r="R126" s="279"/>
      <c r="S126" s="279"/>
      <c r="T126" s="279"/>
      <c r="U126" s="279"/>
      <c r="V126" s="279"/>
      <c r="W126" s="279"/>
      <c r="X126" s="279"/>
      <c r="Y126" s="279"/>
      <c r="Z126" s="279"/>
      <c r="AA126" s="279"/>
      <c r="AB126" s="279"/>
      <c r="AC126" s="279"/>
      <c r="AD126" s="279"/>
      <c r="AE126" s="279"/>
      <c r="AF126" s="279"/>
      <c r="AG126" s="279"/>
      <c r="AH126" s="279"/>
      <c r="AI126" s="279"/>
      <c r="AJ126" s="279"/>
      <c r="AK126" s="279"/>
      <c r="AL126" s="279"/>
      <c r="AM126" s="279"/>
      <c r="AN126" s="279"/>
      <c r="AO126" s="279"/>
      <c r="AP126" s="279"/>
      <c r="AQ126" s="279"/>
      <c r="AR126" s="279"/>
      <c r="AS126" s="279"/>
      <c r="AT126" s="279"/>
      <c r="AU126" s="279"/>
      <c r="AV126" s="279"/>
      <c r="AW126" s="279"/>
      <c r="AX126" s="279"/>
      <c r="AY126" s="280"/>
    </row>
    <row r="127" spans="1:58" ht="11.1" customHeight="1" x14ac:dyDescent="0.25">
      <c r="A127" s="809" t="str">
        <f>Identification!B35</f>
        <v>COPYRIGHT Janvier 2021, tous droits réservés à la CSAFAM</v>
      </c>
      <c r="B127" s="809"/>
      <c r="C127" s="809"/>
      <c r="D127" s="809"/>
      <c r="E127" s="809"/>
      <c r="F127" s="809"/>
      <c r="G127" s="809"/>
      <c r="H127" s="809"/>
      <c r="I127" s="809"/>
      <c r="J127" s="809"/>
      <c r="K127" s="809"/>
      <c r="L127" s="809"/>
      <c r="M127" s="809"/>
      <c r="N127" s="809"/>
      <c r="O127" s="809"/>
      <c r="P127" s="809"/>
      <c r="Q127" s="809"/>
      <c r="R127" s="809"/>
      <c r="S127" s="809"/>
      <c r="T127" s="809"/>
      <c r="U127" s="809"/>
      <c r="V127" s="809"/>
      <c r="W127" s="809"/>
      <c r="X127" s="809"/>
      <c r="Y127" s="809"/>
      <c r="Z127" s="809"/>
      <c r="AA127" s="809"/>
      <c r="AB127" s="809"/>
      <c r="AC127" s="809"/>
      <c r="AD127" s="809"/>
      <c r="AE127" s="809"/>
      <c r="AF127" s="809"/>
      <c r="AG127" s="809"/>
      <c r="AH127" s="809"/>
      <c r="AI127" s="809"/>
      <c r="AJ127" s="809"/>
      <c r="AK127" s="809"/>
      <c r="AL127" s="809"/>
      <c r="AM127" s="809"/>
      <c r="AN127" s="809"/>
      <c r="AO127" s="809"/>
      <c r="AP127" s="809"/>
      <c r="AQ127" s="809"/>
      <c r="AR127" s="809"/>
      <c r="AS127" s="809"/>
      <c r="AT127" s="809"/>
      <c r="AU127" s="809"/>
      <c r="AV127" s="809"/>
      <c r="AW127" s="809"/>
      <c r="AX127" s="809"/>
      <c r="AY127" s="809"/>
    </row>
    <row r="128" spans="1:58" ht="2.2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</row>
    <row r="129" spans="1:51" ht="11.2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</row>
    <row r="130" spans="1:51" ht="2.25" customHeight="1" x14ac:dyDescent="0.25"/>
    <row r="131" spans="1:51" ht="11.25" customHeight="1" x14ac:dyDescent="0.25"/>
    <row r="132" spans="1:51" ht="2.25" customHeight="1" x14ac:dyDescent="0.25"/>
    <row r="133" spans="1:51" ht="7.5" customHeight="1" x14ac:dyDescent="0.25"/>
    <row r="134" spans="1:51" ht="2.25" customHeight="1" x14ac:dyDescent="0.25"/>
    <row r="135" spans="1:51" ht="11.25" customHeight="1" x14ac:dyDescent="0.25"/>
    <row r="136" spans="1:51" ht="2.25" customHeight="1" x14ac:dyDescent="0.25"/>
    <row r="137" spans="1:51" ht="11.25" customHeight="1" x14ac:dyDescent="0.25">
      <c r="AK137" s="281"/>
    </row>
    <row r="138" spans="1:51" ht="2.25" customHeight="1" x14ac:dyDescent="0.25"/>
    <row r="139" spans="1:51" ht="11.25" customHeight="1" x14ac:dyDescent="0.25"/>
    <row r="140" spans="1:51" ht="2.25" customHeight="1" x14ac:dyDescent="0.25"/>
    <row r="142" spans="1:51" ht="2.25" customHeight="1" x14ac:dyDescent="0.25"/>
    <row r="145" ht="15.75" customHeight="1" x14ac:dyDescent="0.25"/>
    <row r="149" ht="15" customHeight="1" x14ac:dyDescent="0.25"/>
    <row r="150" ht="2.25" customHeight="1" x14ac:dyDescent="0.25"/>
  </sheetData>
  <sheetProtection algorithmName="SHA-512" hashValue="b2IirKyH/0m9MSbn9KnNVJixd0Wq0qskASDlQ4sbDTXLgbwZUM3DH1Tab0xDs7x1/GT2x1XjKyj11sXssWOJKQ==" saltValue="EVzMkCiR/Bu7n7DIZL1/4A==" spinCount="100000" sheet="1" objects="1" scenarios="1"/>
  <mergeCells count="397">
    <mergeCell ref="AP114:AV114"/>
    <mergeCell ref="Q28:T28"/>
    <mergeCell ref="U28:X28"/>
    <mergeCell ref="Q57:T57"/>
    <mergeCell ref="U57:X57"/>
    <mergeCell ref="Y57:AB57"/>
    <mergeCell ref="Q45:T45"/>
    <mergeCell ref="U45:X45"/>
    <mergeCell ref="AC45:AF45"/>
    <mergeCell ref="AC57:AF57"/>
    <mergeCell ref="Q91:T91"/>
    <mergeCell ref="U91:X91"/>
    <mergeCell ref="Y91:AB91"/>
    <mergeCell ref="Y92:AB92"/>
    <mergeCell ref="Y93:AB93"/>
    <mergeCell ref="AT110:AX110"/>
    <mergeCell ref="U96:V96"/>
    <mergeCell ref="W96:X96"/>
    <mergeCell ref="N114:T114"/>
    <mergeCell ref="U114:Z114"/>
    <mergeCell ref="O110:T110"/>
    <mergeCell ref="B103:Q103"/>
    <mergeCell ref="R103:U103"/>
    <mergeCell ref="B114:L114"/>
    <mergeCell ref="Y28:AB28"/>
    <mergeCell ref="AJ30:AO30"/>
    <mergeCell ref="AJ29:AO29"/>
    <mergeCell ref="Y32:AB32"/>
    <mergeCell ref="Q29:T29"/>
    <mergeCell ref="U29:X29"/>
    <mergeCell ref="Y29:AB29"/>
    <mergeCell ref="N115:T116"/>
    <mergeCell ref="U115:Z116"/>
    <mergeCell ref="AA115:AF116"/>
    <mergeCell ref="AG114:AH114"/>
    <mergeCell ref="AG115:AH116"/>
    <mergeCell ref="AI115:AO116"/>
    <mergeCell ref="AI114:AO114"/>
    <mergeCell ref="A93:P93"/>
    <mergeCell ref="U110:Y110"/>
    <mergeCell ref="AA114:AF114"/>
    <mergeCell ref="V102:X102"/>
    <mergeCell ref="P100:Z100"/>
    <mergeCell ref="AA100:AF101"/>
    <mergeCell ref="AH100:AY101"/>
    <mergeCell ref="Q83:T83"/>
    <mergeCell ref="U83:X83"/>
    <mergeCell ref="Y83:AB83"/>
    <mergeCell ref="AW61:AY61"/>
    <mergeCell ref="AW25:AY28"/>
    <mergeCell ref="AW59:AY59"/>
    <mergeCell ref="AW58:AY58"/>
    <mergeCell ref="AW57:AY57"/>
    <mergeCell ref="AW56:AY56"/>
    <mergeCell ref="AW55:AY55"/>
    <mergeCell ref="AW54:AY54"/>
    <mergeCell ref="AW53:AY53"/>
    <mergeCell ref="AW52:AY52"/>
    <mergeCell ref="AW51:AY51"/>
    <mergeCell ref="AW50:AY50"/>
    <mergeCell ref="AW49:AY49"/>
    <mergeCell ref="AW48:AY48"/>
    <mergeCell ref="AW47:AY47"/>
    <mergeCell ref="AW46:AY46"/>
    <mergeCell ref="AW45:AY45"/>
    <mergeCell ref="AW44:AY44"/>
    <mergeCell ref="AW43:AY43"/>
    <mergeCell ref="AW42:AY42"/>
    <mergeCell ref="AW41:AY41"/>
    <mergeCell ref="AW40:AY40"/>
    <mergeCell ref="AW39:AY39"/>
    <mergeCell ref="AW30:AY30"/>
    <mergeCell ref="A125:AY125"/>
    <mergeCell ref="A127:AY127"/>
    <mergeCell ref="AG122:AH123"/>
    <mergeCell ref="AI122:AM123"/>
    <mergeCell ref="AN122:AO123"/>
    <mergeCell ref="AP122:AR123"/>
    <mergeCell ref="AS122:AS123"/>
    <mergeCell ref="AT122:AU123"/>
    <mergeCell ref="AT119:AU120"/>
    <mergeCell ref="AV119:AX120"/>
    <mergeCell ref="G120:N120"/>
    <mergeCell ref="B122:F123"/>
    <mergeCell ref="G122:N122"/>
    <mergeCell ref="P122:T123"/>
    <mergeCell ref="U122:V123"/>
    <mergeCell ref="W122:AA123"/>
    <mergeCell ref="AB122:AB123"/>
    <mergeCell ref="AC122:AF123"/>
    <mergeCell ref="AC119:AF120"/>
    <mergeCell ref="AG119:AH120"/>
    <mergeCell ref="AI119:AM120"/>
    <mergeCell ref="AN119:AO120"/>
    <mergeCell ref="AP119:AR120"/>
    <mergeCell ref="AS119:AS120"/>
    <mergeCell ref="B119:F120"/>
    <mergeCell ref="G119:N119"/>
    <mergeCell ref="P119:T120"/>
    <mergeCell ref="U119:V120"/>
    <mergeCell ref="W119:AA120"/>
    <mergeCell ref="AB119:AB120"/>
    <mergeCell ref="AV122:AX123"/>
    <mergeCell ref="G123:N123"/>
    <mergeCell ref="B116:L116"/>
    <mergeCell ref="AP115:AV116"/>
    <mergeCell ref="AU108:AY108"/>
    <mergeCell ref="AU102:AY102"/>
    <mergeCell ref="K109:O109"/>
    <mergeCell ref="T109:AF109"/>
    <mergeCell ref="J107:T107"/>
    <mergeCell ref="X107:AE107"/>
    <mergeCell ref="V104:Z104"/>
    <mergeCell ref="B104:U104"/>
    <mergeCell ref="B102:U102"/>
    <mergeCell ref="AT104:AX104"/>
    <mergeCell ref="AB106:AE106"/>
    <mergeCell ref="P106:S106"/>
    <mergeCell ref="F85:P85"/>
    <mergeCell ref="Q85:T85"/>
    <mergeCell ref="U85:X85"/>
    <mergeCell ref="Y85:AB85"/>
    <mergeCell ref="AH85:AY85"/>
    <mergeCell ref="A87:P88"/>
    <mergeCell ref="Q87:T87"/>
    <mergeCell ref="U87:X87"/>
    <mergeCell ref="Y87:AB87"/>
    <mergeCell ref="AH87:AY98"/>
    <mergeCell ref="A89:P89"/>
    <mergeCell ref="Q89:T89"/>
    <mergeCell ref="U89:X89"/>
    <mergeCell ref="Y89:AB89"/>
    <mergeCell ref="B97:M97"/>
    <mergeCell ref="AC97:AF97"/>
    <mergeCell ref="AC98:AF98"/>
    <mergeCell ref="A91:P91"/>
    <mergeCell ref="Q95:T95"/>
    <mergeCell ref="U95:V95"/>
    <mergeCell ref="W95:X95"/>
    <mergeCell ref="Q96:T96"/>
    <mergeCell ref="Q78:T78"/>
    <mergeCell ref="F79:P79"/>
    <mergeCell ref="Q79:T79"/>
    <mergeCell ref="U79:X79"/>
    <mergeCell ref="Y79:AB79"/>
    <mergeCell ref="Q81:T81"/>
    <mergeCell ref="U81:X81"/>
    <mergeCell ref="Y81:AB81"/>
    <mergeCell ref="A75:P75"/>
    <mergeCell ref="Q75:T75"/>
    <mergeCell ref="U75:X75"/>
    <mergeCell ref="Y75:AB75"/>
    <mergeCell ref="Q76:T76"/>
    <mergeCell ref="Q77:T77"/>
    <mergeCell ref="U77:X77"/>
    <mergeCell ref="Y77:AB77"/>
    <mergeCell ref="A71:P72"/>
    <mergeCell ref="Q73:T73"/>
    <mergeCell ref="U73:X73"/>
    <mergeCell ref="Y73:AB73"/>
    <mergeCell ref="AC61:AF61"/>
    <mergeCell ref="AI65:AO65"/>
    <mergeCell ref="AI67:AO67"/>
    <mergeCell ref="Y67:AB67"/>
    <mergeCell ref="AI69:AO69"/>
    <mergeCell ref="AI71:AO71"/>
    <mergeCell ref="AI73:AO73"/>
    <mergeCell ref="Q61:T61"/>
    <mergeCell ref="Q63:T63"/>
    <mergeCell ref="Q65:T65"/>
    <mergeCell ref="AI75:AO75"/>
    <mergeCell ref="AS61:AU61"/>
    <mergeCell ref="AP58:AR58"/>
    <mergeCell ref="AS58:AU58"/>
    <mergeCell ref="AP55:AR55"/>
    <mergeCell ref="AS55:AU55"/>
    <mergeCell ref="AP59:AR59"/>
    <mergeCell ref="AS59:AU59"/>
    <mergeCell ref="AS56:AU56"/>
    <mergeCell ref="AP57:AR57"/>
    <mergeCell ref="AS57:AU57"/>
    <mergeCell ref="AP56:AR56"/>
    <mergeCell ref="AP60:AR60"/>
    <mergeCell ref="AP61:AR61"/>
    <mergeCell ref="AJ58:AO58"/>
    <mergeCell ref="AJ57:AO57"/>
    <mergeCell ref="AJ56:AO56"/>
    <mergeCell ref="AJ55:AO55"/>
    <mergeCell ref="AJ59:AO59"/>
    <mergeCell ref="AJ60:AO60"/>
    <mergeCell ref="AS53:AU53"/>
    <mergeCell ref="AS52:AU52"/>
    <mergeCell ref="AS54:AU54"/>
    <mergeCell ref="A56:P56"/>
    <mergeCell ref="Q56:T56"/>
    <mergeCell ref="AC56:AF56"/>
    <mergeCell ref="AP54:AR54"/>
    <mergeCell ref="AP52:AR52"/>
    <mergeCell ref="Q53:T53"/>
    <mergeCell ref="U53:X53"/>
    <mergeCell ref="AC53:AF53"/>
    <mergeCell ref="AJ54:AO54"/>
    <mergeCell ref="AJ53:AO53"/>
    <mergeCell ref="AJ52:AO52"/>
    <mergeCell ref="Q54:T54"/>
    <mergeCell ref="U54:X54"/>
    <mergeCell ref="AC54:AF54"/>
    <mergeCell ref="AP53:AR53"/>
    <mergeCell ref="AS51:AU51"/>
    <mergeCell ref="Q52:T52"/>
    <mergeCell ref="U52:X52"/>
    <mergeCell ref="AC52:AF52"/>
    <mergeCell ref="AP50:AR50"/>
    <mergeCell ref="AS50:AU50"/>
    <mergeCell ref="AC48:AF48"/>
    <mergeCell ref="AP48:AR48"/>
    <mergeCell ref="AS48:AU48"/>
    <mergeCell ref="AC49:AF49"/>
    <mergeCell ref="AP49:AR49"/>
    <mergeCell ref="AS49:AU49"/>
    <mergeCell ref="AJ49:AO49"/>
    <mergeCell ref="AJ48:AO48"/>
    <mergeCell ref="AJ51:AO51"/>
    <mergeCell ref="AJ50:AO50"/>
    <mergeCell ref="AP51:AR51"/>
    <mergeCell ref="AS47:AU47"/>
    <mergeCell ref="Q44:T44"/>
    <mergeCell ref="U44:X44"/>
    <mergeCell ref="AC44:AF44"/>
    <mergeCell ref="AP46:AR46"/>
    <mergeCell ref="AS46:AU46"/>
    <mergeCell ref="AP45:AR45"/>
    <mergeCell ref="AS45:AU45"/>
    <mergeCell ref="AP44:AR44"/>
    <mergeCell ref="AS44:AU44"/>
    <mergeCell ref="AJ47:AO47"/>
    <mergeCell ref="AJ46:AO46"/>
    <mergeCell ref="AJ45:AO45"/>
    <mergeCell ref="AJ44:AO44"/>
    <mergeCell ref="AP47:AR47"/>
    <mergeCell ref="AS40:AU40"/>
    <mergeCell ref="AP41:AR41"/>
    <mergeCell ref="AS41:AU41"/>
    <mergeCell ref="Q43:T43"/>
    <mergeCell ref="U43:X43"/>
    <mergeCell ref="AC43:AF43"/>
    <mergeCell ref="AP43:AR43"/>
    <mergeCell ref="AS43:AU43"/>
    <mergeCell ref="Q42:T42"/>
    <mergeCell ref="U42:X42"/>
    <mergeCell ref="AC42:AF42"/>
    <mergeCell ref="AP42:AR42"/>
    <mergeCell ref="AS42:AU42"/>
    <mergeCell ref="AJ40:AO40"/>
    <mergeCell ref="AJ43:AO43"/>
    <mergeCell ref="AJ42:AO42"/>
    <mergeCell ref="AJ41:AO41"/>
    <mergeCell ref="Q40:T40"/>
    <mergeCell ref="U40:X40"/>
    <mergeCell ref="AC40:AF40"/>
    <mergeCell ref="Q41:T41"/>
    <mergeCell ref="U41:X41"/>
    <mergeCell ref="AC41:AF41"/>
    <mergeCell ref="AP40:AR40"/>
    <mergeCell ref="AS39:AU39"/>
    <mergeCell ref="AS37:AU37"/>
    <mergeCell ref="A38:P38"/>
    <mergeCell ref="Q38:T38"/>
    <mergeCell ref="U38:X38"/>
    <mergeCell ref="Y38:AB38"/>
    <mergeCell ref="AC38:AF38"/>
    <mergeCell ref="AP38:AR38"/>
    <mergeCell ref="AS38:AU38"/>
    <mergeCell ref="Q37:T37"/>
    <mergeCell ref="U37:X37"/>
    <mergeCell ref="Y37:AB37"/>
    <mergeCell ref="AC37:AF37"/>
    <mergeCell ref="AP37:AR37"/>
    <mergeCell ref="AJ38:AO38"/>
    <mergeCell ref="AJ37:AO37"/>
    <mergeCell ref="AJ39:AO39"/>
    <mergeCell ref="A39:M39"/>
    <mergeCell ref="Y39:AB39"/>
    <mergeCell ref="AP39:AR39"/>
    <mergeCell ref="A30:M30"/>
    <mergeCell ref="N30:P30"/>
    <mergeCell ref="Q30:T30"/>
    <mergeCell ref="U30:X30"/>
    <mergeCell ref="Y30:AB30"/>
    <mergeCell ref="AS34:AU34"/>
    <mergeCell ref="AJ34:AO34"/>
    <mergeCell ref="Q36:T36"/>
    <mergeCell ref="U36:X36"/>
    <mergeCell ref="Y36:AB36"/>
    <mergeCell ref="AC36:AF36"/>
    <mergeCell ref="AP36:AR36"/>
    <mergeCell ref="AS36:AU36"/>
    <mergeCell ref="Q35:T35"/>
    <mergeCell ref="U35:X35"/>
    <mergeCell ref="Y35:AB35"/>
    <mergeCell ref="AP35:AR35"/>
    <mergeCell ref="AS35:AU35"/>
    <mergeCell ref="AJ36:AO36"/>
    <mergeCell ref="AJ35:AO35"/>
    <mergeCell ref="Q34:T34"/>
    <mergeCell ref="U34:X34"/>
    <mergeCell ref="Y34:AB34"/>
    <mergeCell ref="AP34:AR34"/>
    <mergeCell ref="AS14:AY14"/>
    <mergeCell ref="L16:Q17"/>
    <mergeCell ref="A18:AY18"/>
    <mergeCell ref="W20:Y20"/>
    <mergeCell ref="X22:Z22"/>
    <mergeCell ref="AR22:AS22"/>
    <mergeCell ref="AW22:AX22"/>
    <mergeCell ref="A25:P27"/>
    <mergeCell ref="Q25:T27"/>
    <mergeCell ref="U25:X27"/>
    <mergeCell ref="Y25:AB27"/>
    <mergeCell ref="AC25:AF27"/>
    <mergeCell ref="AP25:AR27"/>
    <mergeCell ref="AS25:AU27"/>
    <mergeCell ref="AV25:AV27"/>
    <mergeCell ref="L22:O22"/>
    <mergeCell ref="AJ20:AQ20"/>
    <mergeCell ref="AJ25:AO27"/>
    <mergeCell ref="AG25:AI25"/>
    <mergeCell ref="A1:AY1"/>
    <mergeCell ref="M3:AL3"/>
    <mergeCell ref="A4:K4"/>
    <mergeCell ref="L4:T4"/>
    <mergeCell ref="Y4:AH4"/>
    <mergeCell ref="K8:V8"/>
    <mergeCell ref="AJ8:AW8"/>
    <mergeCell ref="F9:H9"/>
    <mergeCell ref="N9:V9"/>
    <mergeCell ref="AI9:AK9"/>
    <mergeCell ref="AM9:AW9"/>
    <mergeCell ref="A5:V5"/>
    <mergeCell ref="Y5:AW5"/>
    <mergeCell ref="K6:V6"/>
    <mergeCell ref="K7:V7"/>
    <mergeCell ref="AK4:AT4"/>
    <mergeCell ref="AE6:AW6"/>
    <mergeCell ref="AE7:AW7"/>
    <mergeCell ref="AW38:AY38"/>
    <mergeCell ref="AW37:AY37"/>
    <mergeCell ref="AW36:AY36"/>
    <mergeCell ref="AW35:AY35"/>
    <mergeCell ref="AW34:AY34"/>
    <mergeCell ref="AW33:AY33"/>
    <mergeCell ref="AW32:AY32"/>
    <mergeCell ref="AW31:AY31"/>
    <mergeCell ref="AP33:AR33"/>
    <mergeCell ref="AS33:AU33"/>
    <mergeCell ref="AS31:AU31"/>
    <mergeCell ref="AP32:AR32"/>
    <mergeCell ref="AS32:AU32"/>
    <mergeCell ref="AP30:AR30"/>
    <mergeCell ref="AS30:AU30"/>
    <mergeCell ref="AW29:AY29"/>
    <mergeCell ref="AP31:AR31"/>
    <mergeCell ref="N33:P33"/>
    <mergeCell ref="Q33:T33"/>
    <mergeCell ref="U33:X33"/>
    <mergeCell ref="Y33:AB33"/>
    <mergeCell ref="AC33:AF33"/>
    <mergeCell ref="N32:P32"/>
    <mergeCell ref="Q32:T32"/>
    <mergeCell ref="U32:X32"/>
    <mergeCell ref="AJ33:AO33"/>
    <mergeCell ref="AJ32:AO32"/>
    <mergeCell ref="AJ31:AO31"/>
    <mergeCell ref="AI79:AO79"/>
    <mergeCell ref="AI81:AO81"/>
    <mergeCell ref="AA102:AD102"/>
    <mergeCell ref="AC9:AH9"/>
    <mergeCell ref="A31:P31"/>
    <mergeCell ref="Q31:T31"/>
    <mergeCell ref="U31:X31"/>
    <mergeCell ref="Y31:AB31"/>
    <mergeCell ref="A12:J12"/>
    <mergeCell ref="M12:V12"/>
    <mergeCell ref="G13:L13"/>
    <mergeCell ref="R13:V13"/>
    <mergeCell ref="H14:L14"/>
    <mergeCell ref="M14:Q14"/>
    <mergeCell ref="Y14:AB14"/>
    <mergeCell ref="L20:N20"/>
    <mergeCell ref="A10:L10"/>
    <mergeCell ref="M10:V10"/>
    <mergeCell ref="A11:L11"/>
    <mergeCell ref="M11:V11"/>
    <mergeCell ref="AM11:AW11"/>
    <mergeCell ref="AK14:AR14"/>
    <mergeCell ref="AP29:AR29"/>
    <mergeCell ref="AS29:AU29"/>
  </mergeCells>
  <dataValidations xWindow="12695" yWindow="28937" count="2">
    <dataValidation operator="equal" allowBlank="1" showInputMessage="1" showErrorMessage="1" error="Vous ne pouvez pas saisir des mois travaillés + des semaines travaillées pour le calcul des jours _x000a_ acquis." promptTitle="Vérifiez!" prompt="Vous ne pouvez saisir des mois travaillés + des semaines travaillées pour le calcul des jours acquis. Pensez à vérifier ce que vous avez saisi le mois précédent." sqref="O119:T119 Q120:T120 O122:T122 Q123:T123" xr:uid="{00000000-0002-0000-0200-000000000000}">
      <formula1>0</formula1>
      <formula2>0</formula2>
    </dataValidation>
    <dataValidation operator="equal" allowBlank="1" showInputMessage="1" showErrorMessage="1" error="Vous ne pouvez saisir des mois travaillés + des semaines travaillées pour le calcul des jours acquis." promptTitle="Vérifiez!" prompt="Vous ne pouvez saisir des mois travaillés + des semaines travaillées pour le calcul des jours acquis. Pensez à vérifier ce que vous avez saisi le mois précédent." sqref="O120 O123" xr:uid="{00000000-0002-0000-0200-000001000000}">
      <formula1>0</formula1>
      <formula2>0</formula2>
    </dataValidation>
  </dataValidations>
  <printOptions horizontalCentered="1" verticalCentered="1"/>
  <pageMargins left="0.11811023622047245" right="7.874015748031496E-2" top="0.11811023622047245" bottom="0.11811023622047245" header="0.51181102362204722" footer="0.51181102362204722"/>
  <pageSetup paperSize="9" scale="69" firstPageNumber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" stopIfTrue="1" operator="equal" id="{52E7CA22-4FD3-4EEA-94C4-315E3C369937}">
            <xm:f>Identification!$BC$19="OUI"</xm:f>
            <x14:dxf>
              <font>
                <b val="0"/>
                <condense val="0"/>
                <extend val="0"/>
                <sz val="11"/>
                <color indexed="8"/>
              </font>
            </x14:dxf>
          </x14:cfRule>
          <x14:cfRule type="expression" priority="13" stopIfTrue="1" id="{2E783ED4-BA08-42B4-BB79-EF454D9CF256}">
            <xm:f>(__VBA__1!$Y$39*__VBA__5!$C$36)*__VBA__5!$E$37</xm:f>
            <x14:dxf>
              <font>
                <b val="0"/>
                <condense val="0"/>
                <extend val="0"/>
                <sz val="11"/>
                <color indexed="8"/>
              </font>
            </x14:dxf>
          </x14:cfRule>
          <x14:cfRule type="expression" priority="14" stopIfTrue="1" id="{15555E26-1F70-450A-A2B1-A4E2FCC6FB72}">
            <xm:f>(__VBA__1!$Y$39*__VBA__5!$C$36)*__VBA__5!$E$36</xm:f>
            <x14:dxf>
              <font>
                <b val="0"/>
                <condense val="0"/>
                <extend val="0"/>
                <sz val="11"/>
                <color indexed="8"/>
              </font>
            </x14:dxf>
          </x14:cfRule>
          <xm:sqref>W61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G56"/>
  <sheetViews>
    <sheetView showGridLines="0" zoomScale="90" zoomScaleNormal="90" workbookViewId="0">
      <selection sqref="A1:B1"/>
    </sheetView>
  </sheetViews>
  <sheetFormatPr baseColWidth="10" defaultRowHeight="15" x14ac:dyDescent="0.25"/>
  <cols>
    <col min="1" max="1" width="10.85546875" customWidth="1"/>
    <col min="2" max="2" width="45.7109375" customWidth="1"/>
    <col min="3" max="3" width="13.28515625" customWidth="1"/>
  </cols>
  <sheetData>
    <row r="1" spans="1:6" x14ac:dyDescent="0.25">
      <c r="A1" s="882" t="s">
        <v>116</v>
      </c>
      <c r="B1" s="882"/>
      <c r="C1" s="282">
        <v>2021</v>
      </c>
      <c r="D1" s="282"/>
      <c r="E1" s="282"/>
      <c r="F1" s="1" t="s">
        <v>117</v>
      </c>
    </row>
    <row r="2" spans="1:6" x14ac:dyDescent="0.25">
      <c r="A2" s="882" t="s">
        <v>118</v>
      </c>
      <c r="B2" s="882"/>
      <c r="C2" s="283">
        <v>3428</v>
      </c>
      <c r="D2" s="433"/>
      <c r="E2" s="282"/>
    </row>
    <row r="3" spans="1:6" x14ac:dyDescent="0.25">
      <c r="A3" s="883" t="s">
        <v>165</v>
      </c>
      <c r="B3" s="883"/>
      <c r="C3" s="282">
        <v>10.25</v>
      </c>
      <c r="D3" s="282"/>
      <c r="E3" s="282"/>
    </row>
    <row r="4" spans="1:6" x14ac:dyDescent="0.25">
      <c r="A4" s="284" t="s">
        <v>119</v>
      </c>
      <c r="B4" s="284"/>
      <c r="C4" s="284"/>
      <c r="D4" s="284"/>
    </row>
    <row r="5" spans="1:6" x14ac:dyDescent="0.25">
      <c r="A5" s="284" t="s">
        <v>120</v>
      </c>
      <c r="B5" s="284"/>
      <c r="C5" s="434" t="s">
        <v>121</v>
      </c>
      <c r="D5" s="284"/>
    </row>
    <row r="6" spans="1:6" x14ac:dyDescent="0.25">
      <c r="A6" s="284" t="s">
        <v>122</v>
      </c>
      <c r="B6" s="284"/>
      <c r="C6" s="435" t="s">
        <v>180</v>
      </c>
      <c r="D6" s="284"/>
    </row>
    <row r="7" spans="1:6" x14ac:dyDescent="0.25">
      <c r="A7" s="284"/>
      <c r="B7" s="284"/>
      <c r="C7" s="434"/>
      <c r="D7" s="284"/>
    </row>
    <row r="8" spans="1:6" ht="15" customHeight="1" thickBot="1" x14ac:dyDescent="0.3">
      <c r="A8" s="285"/>
      <c r="B8" s="286"/>
      <c r="C8" s="884" t="s">
        <v>123</v>
      </c>
      <c r="D8" s="885" t="s">
        <v>124</v>
      </c>
    </row>
    <row r="9" spans="1:6" ht="15" customHeight="1" thickBot="1" x14ac:dyDescent="0.3">
      <c r="A9" s="436"/>
      <c r="B9" s="437"/>
      <c r="C9" s="884"/>
      <c r="D9" s="885"/>
    </row>
    <row r="10" spans="1:6" ht="15.75" thickBot="1" x14ac:dyDescent="0.3">
      <c r="A10" s="287"/>
      <c r="B10" s="288"/>
      <c r="C10" s="884"/>
      <c r="D10" s="885"/>
      <c r="E10" s="289"/>
    </row>
    <row r="11" spans="1:6" ht="15.75" thickBot="1" x14ac:dyDescent="0.3">
      <c r="A11" s="287"/>
      <c r="B11" s="290" t="s">
        <v>174</v>
      </c>
      <c r="C11" s="291">
        <v>0</v>
      </c>
      <c r="D11" s="291">
        <v>0.13</v>
      </c>
      <c r="E11" s="289"/>
    </row>
    <row r="12" spans="1:6" ht="15" customHeight="1" x14ac:dyDescent="0.25">
      <c r="A12" s="886" t="s">
        <v>125</v>
      </c>
      <c r="B12" s="290" t="s">
        <v>174</v>
      </c>
      <c r="C12" s="291">
        <v>1.4999999999999999E-2</v>
      </c>
      <c r="D12" s="291">
        <v>0.13</v>
      </c>
      <c r="E12" s="289" t="s">
        <v>126</v>
      </c>
    </row>
    <row r="13" spans="1:6" x14ac:dyDescent="0.25">
      <c r="A13" s="886"/>
      <c r="B13" s="292" t="s">
        <v>175</v>
      </c>
      <c r="C13" s="293">
        <v>7.2999999999999995E-2</v>
      </c>
      <c r="D13" s="293">
        <v>0.1045</v>
      </c>
      <c r="E13" s="345" t="s">
        <v>176</v>
      </c>
    </row>
    <row r="14" spans="1:6" x14ac:dyDescent="0.25">
      <c r="A14" s="886"/>
      <c r="B14" s="292"/>
      <c r="C14" s="293"/>
      <c r="D14" s="293"/>
      <c r="E14" s="289"/>
    </row>
    <row r="15" spans="1:6" x14ac:dyDescent="0.25">
      <c r="A15" s="886"/>
      <c r="B15" s="292" t="s">
        <v>173</v>
      </c>
      <c r="C15" s="293"/>
      <c r="D15" s="293">
        <v>5.2500000000000005E-2</v>
      </c>
      <c r="E15" s="289"/>
    </row>
    <row r="16" spans="1:6" x14ac:dyDescent="0.25">
      <c r="A16" s="886"/>
      <c r="B16" s="292" t="s">
        <v>127</v>
      </c>
      <c r="C16" s="293"/>
      <c r="D16" s="293">
        <v>0.01</v>
      </c>
      <c r="E16" s="289"/>
    </row>
    <row r="17" spans="1:5" x14ac:dyDescent="0.25">
      <c r="A17" s="886"/>
      <c r="B17" s="292" t="s">
        <v>128</v>
      </c>
      <c r="C17" s="293"/>
      <c r="D17" s="293">
        <v>1E-3</v>
      </c>
      <c r="E17" s="289"/>
    </row>
    <row r="18" spans="1:5" x14ac:dyDescent="0.25">
      <c r="A18" s="294"/>
      <c r="B18" s="292" t="s">
        <v>178</v>
      </c>
      <c r="C18" s="293"/>
      <c r="D18" s="293">
        <v>3.0000000000000001E-3</v>
      </c>
      <c r="E18" s="289"/>
    </row>
    <row r="19" spans="1:5" x14ac:dyDescent="0.25">
      <c r="A19" s="295"/>
      <c r="B19" s="292" t="s">
        <v>129</v>
      </c>
      <c r="C19" s="293">
        <v>2.4E-2</v>
      </c>
      <c r="D19" s="296" t="s">
        <v>130</v>
      </c>
      <c r="E19" s="289"/>
    </row>
    <row r="20" spans="1:5" x14ac:dyDescent="0.25">
      <c r="A20" s="297"/>
      <c r="B20" s="292" t="s">
        <v>131</v>
      </c>
      <c r="C20" s="293">
        <v>5.0000000000000001E-3</v>
      </c>
      <c r="D20" s="296"/>
      <c r="E20" s="289"/>
    </row>
    <row r="21" spans="1:5" x14ac:dyDescent="0.25">
      <c r="A21" s="298"/>
      <c r="B21" s="292" t="s">
        <v>132</v>
      </c>
      <c r="C21" s="293">
        <v>6.8000000000000005E-2</v>
      </c>
      <c r="D21" s="296" t="s">
        <v>130</v>
      </c>
      <c r="E21" s="289"/>
    </row>
    <row r="22" spans="1:5" x14ac:dyDescent="0.25">
      <c r="A22" s="297"/>
      <c r="B22" s="292" t="s">
        <v>133</v>
      </c>
      <c r="C22" s="293"/>
      <c r="D22" s="296">
        <v>5.4999999999999997E-3</v>
      </c>
      <c r="E22" s="289"/>
    </row>
    <row r="23" spans="1:5" ht="15" customHeight="1" x14ac:dyDescent="0.25">
      <c r="A23" s="880" t="s">
        <v>134</v>
      </c>
      <c r="B23" s="292" t="s">
        <v>135</v>
      </c>
      <c r="C23" s="293">
        <v>1.15E-2</v>
      </c>
      <c r="D23" s="293">
        <v>1.4200000000000001E-2</v>
      </c>
      <c r="E23" s="289"/>
    </row>
    <row r="24" spans="1:5" x14ac:dyDescent="0.25">
      <c r="A24" s="880"/>
      <c r="B24" s="292" t="s">
        <v>136</v>
      </c>
      <c r="C24" s="299">
        <v>3.15E-2</v>
      </c>
      <c r="D24" s="299">
        <v>4.7199999999999999E-2</v>
      </c>
      <c r="E24" s="289"/>
    </row>
    <row r="25" spans="1:5" x14ac:dyDescent="0.25">
      <c r="A25" s="880"/>
      <c r="B25" s="438" t="s">
        <v>137</v>
      </c>
      <c r="C25" s="301">
        <v>8.1000000000000003E-2</v>
      </c>
      <c r="D25" s="301">
        <v>0.12</v>
      </c>
      <c r="E25" s="289"/>
    </row>
    <row r="26" spans="1:5" x14ac:dyDescent="0.25">
      <c r="A26" s="880"/>
      <c r="B26" s="292" t="s">
        <v>138</v>
      </c>
      <c r="C26" s="293">
        <v>8.6E-3</v>
      </c>
      <c r="D26" s="293">
        <v>1.29E-2</v>
      </c>
      <c r="E26" s="289"/>
    </row>
    <row r="27" spans="1:5" x14ac:dyDescent="0.25">
      <c r="A27" s="880"/>
      <c r="B27" s="438" t="s">
        <v>139</v>
      </c>
      <c r="C27" s="301">
        <v>9.0000000000000011E-3</v>
      </c>
      <c r="D27" s="301">
        <v>1.3000000000000001E-2</v>
      </c>
      <c r="E27" s="289"/>
    </row>
    <row r="28" spans="1:5" x14ac:dyDescent="0.25">
      <c r="A28" s="302"/>
      <c r="B28" s="292" t="s">
        <v>140</v>
      </c>
      <c r="C28" s="293"/>
      <c r="D28" s="293">
        <v>1.6000000000000001E-4</v>
      </c>
      <c r="E28" s="289"/>
    </row>
    <row r="29" spans="1:5" ht="15" customHeight="1" x14ac:dyDescent="0.25">
      <c r="A29" s="303" t="s">
        <v>141</v>
      </c>
      <c r="B29" s="292" t="s">
        <v>177</v>
      </c>
      <c r="C29" s="293">
        <v>0</v>
      </c>
      <c r="D29" s="293">
        <v>4.0500000000000001E-2</v>
      </c>
      <c r="E29" s="289"/>
    </row>
    <row r="30" spans="1:5" x14ac:dyDescent="0.25">
      <c r="A30" s="304"/>
      <c r="B30" s="292"/>
      <c r="C30" s="293"/>
      <c r="D30" s="293"/>
      <c r="E30" s="289"/>
    </row>
    <row r="31" spans="1:5" ht="15" customHeight="1" x14ac:dyDescent="0.25">
      <c r="A31" s="305" t="s">
        <v>142</v>
      </c>
      <c r="B31" s="292" t="s">
        <v>143</v>
      </c>
      <c r="C31" s="293"/>
      <c r="D31" s="293">
        <v>1.5E-3</v>
      </c>
      <c r="E31" s="289"/>
    </row>
    <row r="32" spans="1:5" ht="15" customHeight="1" x14ac:dyDescent="0.25">
      <c r="A32" s="305"/>
      <c r="B32" s="292" t="s">
        <v>144</v>
      </c>
      <c r="C32" s="293">
        <v>0.21990000000000001</v>
      </c>
      <c r="D32" s="293"/>
      <c r="E32" s="289"/>
    </row>
    <row r="33" spans="1:7" ht="15" customHeight="1" x14ac:dyDescent="0.25">
      <c r="A33" s="305"/>
      <c r="B33" s="292" t="s">
        <v>145</v>
      </c>
      <c r="C33" s="293">
        <f>SUM(C11+C13+C14+C19+C20+C21+C23+C24+C26+C29)</f>
        <v>0.22160000000000002</v>
      </c>
      <c r="D33" s="293">
        <f>SUM(D11+D13+D15+D16+D17+D18+D22+D23+D24+D26+D28+D29)</f>
        <v>0.42146</v>
      </c>
      <c r="E33" s="289"/>
    </row>
    <row r="34" spans="1:7" ht="15" customHeight="1" x14ac:dyDescent="0.25">
      <c r="A34" s="306"/>
      <c r="B34" s="300"/>
      <c r="C34" s="301"/>
      <c r="D34" s="301"/>
      <c r="E34" s="289"/>
    </row>
    <row r="35" spans="1:7" ht="15" customHeight="1" x14ac:dyDescent="0.25">
      <c r="A35" s="881" t="s">
        <v>146</v>
      </c>
      <c r="B35" s="881"/>
      <c r="C35" s="881"/>
      <c r="D35" s="881"/>
      <c r="E35" s="467" t="s">
        <v>147</v>
      </c>
      <c r="F35" s="466" t="s">
        <v>182</v>
      </c>
    </row>
    <row r="36" spans="1:7" ht="15" customHeight="1" x14ac:dyDescent="0.25">
      <c r="A36" s="307" t="s">
        <v>148</v>
      </c>
      <c r="B36" s="307"/>
      <c r="C36" s="309">
        <v>2.4E-2</v>
      </c>
      <c r="D36" s="307"/>
      <c r="E36" s="466">
        <v>0.78010000000000002</v>
      </c>
      <c r="F36" s="466">
        <v>0.89319999999999999</v>
      </c>
      <c r="G36" s="308" t="s">
        <v>149</v>
      </c>
    </row>
    <row r="37" spans="1:7" ht="15" customHeight="1" x14ac:dyDescent="0.25">
      <c r="A37" s="307" t="s">
        <v>150</v>
      </c>
      <c r="B37" s="307"/>
      <c r="C37" s="309">
        <v>1.4500000000000001E-2</v>
      </c>
      <c r="D37" s="307"/>
      <c r="E37" s="466">
        <v>0.7651</v>
      </c>
      <c r="F37" s="466">
        <v>0.87819999999999998</v>
      </c>
      <c r="G37" s="308" t="s">
        <v>151</v>
      </c>
    </row>
    <row r="38" spans="1:7" ht="15" customHeight="1" x14ac:dyDescent="0.25">
      <c r="A38" s="310"/>
      <c r="B38" s="311" t="s">
        <v>126</v>
      </c>
      <c r="C38" s="312">
        <v>7.5000000000000006E-3</v>
      </c>
      <c r="D38" s="310"/>
      <c r="E38" s="1"/>
      <c r="F38" s="1"/>
      <c r="G38" s="1"/>
    </row>
    <row r="39" spans="1:7" ht="15" customHeight="1" x14ac:dyDescent="0.25">
      <c r="A39" s="313"/>
      <c r="B39" s="313"/>
      <c r="C39" s="313"/>
      <c r="D39" s="313"/>
      <c r="E39" s="1"/>
      <c r="F39" s="1"/>
      <c r="G39" s="1"/>
    </row>
    <row r="40" spans="1:7" x14ac:dyDescent="0.25">
      <c r="A40" s="314" t="s">
        <v>166</v>
      </c>
      <c r="B40" s="315"/>
      <c r="C40" s="315"/>
      <c r="D40" s="315"/>
      <c r="E40" s="316" t="s">
        <v>204</v>
      </c>
    </row>
    <row r="41" spans="1:7" x14ac:dyDescent="0.25">
      <c r="A41" s="314" t="s">
        <v>152</v>
      </c>
      <c r="B41" s="317"/>
      <c r="C41" s="317"/>
      <c r="D41" s="317"/>
      <c r="E41" s="887">
        <v>4.95</v>
      </c>
      <c r="F41" t="s">
        <v>224</v>
      </c>
    </row>
    <row r="42" spans="1:7" x14ac:dyDescent="0.25">
      <c r="A42" s="314" t="s">
        <v>153</v>
      </c>
      <c r="B42" s="317"/>
      <c r="C42" s="317"/>
      <c r="D42" s="317"/>
      <c r="E42" s="316"/>
    </row>
    <row r="43" spans="1:7" x14ac:dyDescent="0.25">
      <c r="A43" s="314" t="s">
        <v>154</v>
      </c>
      <c r="B43" s="317"/>
      <c r="C43" s="317"/>
      <c r="D43" s="317"/>
      <c r="E43" s="316"/>
    </row>
    <row r="44" spans="1:7" x14ac:dyDescent="0.25">
      <c r="A44" s="314"/>
      <c r="B44" s="314"/>
      <c r="C44" s="314"/>
      <c r="D44" s="314"/>
    </row>
    <row r="47" spans="1:7" x14ac:dyDescent="0.25">
      <c r="B47" s="318"/>
      <c r="C47" s="319"/>
    </row>
    <row r="48" spans="1:7" x14ac:dyDescent="0.25">
      <c r="B48" s="318"/>
      <c r="C48" s="319"/>
    </row>
    <row r="49" spans="2:3" x14ac:dyDescent="0.25">
      <c r="B49" s="318"/>
      <c r="C49" s="319"/>
    </row>
    <row r="51" spans="2:3" x14ac:dyDescent="0.25">
      <c r="C51" t="s">
        <v>1</v>
      </c>
    </row>
    <row r="52" spans="2:3" x14ac:dyDescent="0.25">
      <c r="C52" s="320" t="s">
        <v>1</v>
      </c>
    </row>
    <row r="55" spans="2:3" x14ac:dyDescent="0.25">
      <c r="C55" t="s">
        <v>1</v>
      </c>
    </row>
    <row r="56" spans="2:3" x14ac:dyDescent="0.25">
      <c r="C56" t="s">
        <v>1</v>
      </c>
    </row>
  </sheetData>
  <sheetProtection algorithmName="SHA-512" hashValue="YjK1o/xaUR8VcVYYFfp38OH+sItuopLsPUuQS6PpckwDfVb4O4IRPB4BlxIHcuW92+sh/bKmjTdCA+GLEy/a1Q==" saltValue="5k0rRvDOsfg55cCtfNYuAw==" spinCount="100000" sheet="1"/>
  <mergeCells count="8">
    <mergeCell ref="A23:A27"/>
    <mergeCell ref="A35:D35"/>
    <mergeCell ref="A1:B1"/>
    <mergeCell ref="A2:B2"/>
    <mergeCell ref="A3:B3"/>
    <mergeCell ref="C8:C10"/>
    <mergeCell ref="D8:D10"/>
    <mergeCell ref="A12:A17"/>
  </mergeCells>
  <hyperlinks>
    <hyperlink ref="C5" r:id="rId1" xr:uid="{85656202-613E-4C31-8F51-B5E49D0BEE07}"/>
    <hyperlink ref="C6" r:id="rId2" xr:uid="{83395581-AB19-4574-A1C3-2C6C18C6FE81}"/>
  </hyperlinks>
  <pageMargins left="0.7" right="0.7" top="0.75" bottom="0.75" header="0.51180555555555551" footer="0.51180555555555551"/>
  <pageSetup paperSize="9" firstPageNumber="0" orientation="portrait" horizontalDpi="300" verticalDpi="300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showGridLines="0" zoomScale="75" zoomScaleNormal="75" workbookViewId="0"/>
  </sheetViews>
  <sheetFormatPr baseColWidth="10" defaultRowHeight="15" x14ac:dyDescent="0.2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showGridLines="0" zoomScale="75" zoomScaleNormal="75" workbookViewId="0"/>
  </sheetViews>
  <sheetFormatPr baseColWidth="10" defaultRowHeight="15" x14ac:dyDescent="0.2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showGridLines="0" topLeftCell="A34" zoomScale="75" zoomScaleNormal="75" workbookViewId="0"/>
  </sheetViews>
  <sheetFormatPr baseColWidth="10" defaultRowHeight="15" x14ac:dyDescent="0.2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showGridLines="0" topLeftCell="A80" zoomScale="75" zoomScaleNormal="75" workbookViewId="0"/>
  </sheetViews>
  <sheetFormatPr baseColWidth="10" defaultRowHeight="15" x14ac:dyDescent="0.2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4 0 A t T 0 T O 1 J W o A A A A + A A A A B I A H A B D b 2 5 m a W c v U G F j a 2 F n Z S 5 4 b W w g o h g A K K A U A A A A A A A A A A A A A A A A A A A A A A A A A A A A h Y + x D o I w F E V / h X S n D y q o I Y 8 y m D h J Y j Q x r k 0 t 0 A j F Q B H + z c F P 8 h c k U d T N 8 Z 6 c 4 d z H 7 Y 7 J U J X O V T W t r k 1 M f O o R R x l Z n 7 T J Y 9 L Z z F 2 S h O N W y L P I l T P K p o 2 G 9 h S T w t p L B N D 3 P e 1 n t G 5 y Y J 7 n w z H d 7 G W h K k E + s v 4 v u 9 q 0 V h i p C M f D K 4 Y z u m A 0 D M M 5 D Q I f Y c K Y a v N V 2 F h M P Y Q f i K u u t F 2 j e N a 4 6 x 3 C N B H e L / g T U E s D B B Q A A g A I A O N A L U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j Q C 1 P K I p H u A 4 A A A A R A A A A E w A c A E Z v c m 1 1 b G F z L 1 N l Y 3 R p b 2 4 x L m 0 g o h g A K K A U A A A A A A A A A A A A A A A A A A A A A A A A A A A A K 0 5 N L s n M z 1 M I h t C G 1 g B Q S w E C L Q A U A A I A C A D j Q C 1 P R M 7 U l a g A A A D 4 A A A A E g A A A A A A A A A A A A A A A A A A A A A A Q 2 9 u Z m l n L 1 B h Y 2 t h Z 2 U u e G 1 s U E s B A i 0 A F A A C A A g A 4 0 A t T w / K 6 a u k A A A A 6 Q A A A B M A A A A A A A A A A A A A A A A A 9 A A A A F t D b 2 5 0 Z W 5 0 X 1 R 5 c G V z X S 5 4 b W x Q S w E C L Q A U A A I A C A D j Q C 1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N p i C y X t / E k C L B x a 7 m D U A 3 A A A A A A C A A A A A A A Q Z g A A A A E A A C A A A A A Q 8 I R c q A H D 8 z H p x o Q q h H + P K a 2 + P + D 8 x I P g Q c Z Y o 7 C t a g A A A A A O g A A A A A I A A C A A A A B y V u + t c t b q M i R O O o v T i d B S I W 0 q 0 p u S p Z R j R u V n 7 G r K Z V A A A A D A D 9 e a 5 k p H n e 1 w X F U / l n K I G e f 5 H 2 R y r I L 8 z Y e J Q e S 4 J 3 9 y K 2 a J u X L y V F n 2 a S / 7 X e u U t q w f F z h Q h 1 t N W 5 4 1 z Z x C l k f U 0 A i P g V 5 Q l z E + P P R r / 0 A A A A A 6 z H P F K R d 5 4 P 9 W D S t i I J k p X f 8 N 0 5 S R 5 b V g c J 5 L w r 7 k K w r L 9 j 2 N I r d v m i 6 u g g 9 R q G P 7 O H 5 7 d q S E b w g w z O C + d A v P < / D a t a M a s h u p > 
</file>

<file path=customXml/itemProps1.xml><?xml version="1.0" encoding="utf-8"?>
<ds:datastoreItem xmlns:ds="http://schemas.openxmlformats.org/officeDocument/2006/customXml" ds:itemID="{2F9AC18C-12C8-49D7-AF97-5EE36AC9C76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28</vt:i4>
      </vt:variant>
      <vt:variant>
        <vt:lpstr>Plages nommées</vt:lpstr>
      </vt:variant>
      <vt:variant>
        <vt:i4>3</vt:i4>
      </vt:variant>
    </vt:vector>
  </HeadingPairs>
  <TitlesOfParts>
    <vt:vector size="31" baseType="lpstr">
      <vt:lpstr>Identification</vt:lpstr>
      <vt:lpstr>Impôts</vt:lpstr>
      <vt:lpstr>Notice d'utilisation</vt:lpstr>
      <vt:lpstr>BULLETIN DE SALAIRE </vt:lpstr>
      <vt:lpstr>taux cotisations</vt:lpstr>
      <vt:lpstr>__VBA__0</vt:lpstr>
      <vt:lpstr>__VBA__1</vt:lpstr>
      <vt:lpstr>__VBA__2</vt:lpstr>
      <vt:lpstr>__VBA__3</vt:lpstr>
      <vt:lpstr>__VBA__4</vt:lpstr>
      <vt:lpstr>__VBA__5</vt:lpstr>
      <vt:lpstr>__VBA__6</vt:lpstr>
      <vt:lpstr>__VBA__7</vt:lpstr>
      <vt:lpstr>__VBA__8</vt:lpstr>
      <vt:lpstr>__VBA__9</vt:lpstr>
      <vt:lpstr>__VBA__10</vt:lpstr>
      <vt:lpstr>__VBA__11</vt:lpstr>
      <vt:lpstr>__VBA__12</vt:lpstr>
      <vt:lpstr>__VBA__13</vt:lpstr>
      <vt:lpstr>__VBA__14</vt:lpstr>
      <vt:lpstr>__VBA__15</vt:lpstr>
      <vt:lpstr>__VBA__16</vt:lpstr>
      <vt:lpstr>__VBA__17</vt:lpstr>
      <vt:lpstr>__VBA__18</vt:lpstr>
      <vt:lpstr>__VBA__19</vt:lpstr>
      <vt:lpstr>__VBA__20</vt:lpstr>
      <vt:lpstr>__VBA__21</vt:lpstr>
      <vt:lpstr>__VBA__22</vt:lpstr>
      <vt:lpstr>'BULLETIN DE SALAIRE '!Zone_d_impression</vt:lpstr>
      <vt:lpstr>Identification!Zone_d_impression</vt:lpstr>
      <vt:lpstr>'Notice d''utilisation'!Zone_d_impression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CSAFAM Syndicat</dc:creator>
  <cp:lastModifiedBy>CSAFAM Syndicat</cp:lastModifiedBy>
  <cp:lastPrinted>2020-02-12T08:46:44Z</cp:lastPrinted>
  <dcterms:created xsi:type="dcterms:W3CDTF">2018-12-09T14:36:53Z</dcterms:created>
  <dcterms:modified xsi:type="dcterms:W3CDTF">2020-12-23T16:23:00Z</dcterms:modified>
</cp:coreProperties>
</file>